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F:\Health\Rate &amp; Forms\Defrayal of State Mandated Benefits\"/>
    </mc:Choice>
  </mc:AlternateContent>
  <xr:revisionPtr revIDLastSave="0" documentId="13_ncr:1_{0B32FD42-D4B6-4304-B7D2-06A28CCBFA4F}" xr6:coauthVersionLast="47" xr6:coauthVersionMax="47" xr10:uidLastSave="{00000000-0000-0000-0000-000000000000}"/>
  <bookViews>
    <workbookView xWindow="-120" yWindow="-120" windowWidth="29040" windowHeight="15840" xr2:uid="{00000000-000D-0000-FFFF-FFFF00000000}"/>
  </bookViews>
  <sheets>
    <sheet name="Overview" sheetId="2" r:id="rId1"/>
    <sheet name="Instructions" sheetId="3" r:id="rId2"/>
    <sheet name="Quarterly Report" sheetId="5" r:id="rId3"/>
    <sheet name="Defrayal Reques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4" l="1"/>
  <c r="K10" i="4" s="1"/>
  <c r="C5" i="5"/>
  <c r="S11" i="5" s="1"/>
  <c r="D44" i="5"/>
  <c r="C44" i="5"/>
  <c r="D43" i="5"/>
  <c r="C43" i="5"/>
  <c r="D42" i="5"/>
  <c r="C42" i="5"/>
  <c r="D41" i="5"/>
  <c r="C41" i="5"/>
  <c r="D40" i="5"/>
  <c r="C40" i="5"/>
  <c r="D39" i="5"/>
  <c r="C39" i="5"/>
  <c r="D38" i="5"/>
  <c r="C38" i="5"/>
  <c r="E38" i="5" s="1"/>
  <c r="D37" i="5"/>
  <c r="C37" i="5"/>
  <c r="D36" i="5"/>
  <c r="C36" i="5"/>
  <c r="D35" i="5"/>
  <c r="C35" i="5"/>
  <c r="E35" i="5" s="1"/>
  <c r="W31" i="5"/>
  <c r="V31" i="5"/>
  <c r="U31" i="5"/>
  <c r="T31" i="5"/>
  <c r="S31" i="5"/>
  <c r="O31" i="5"/>
  <c r="N31" i="5"/>
  <c r="M31" i="5"/>
  <c r="L31" i="5"/>
  <c r="K31" i="5"/>
  <c r="G31" i="5"/>
  <c r="F31" i="5"/>
  <c r="E31" i="5"/>
  <c r="D31" i="5"/>
  <c r="C31" i="5"/>
  <c r="W30" i="5"/>
  <c r="V30" i="5"/>
  <c r="U30" i="5"/>
  <c r="T30" i="5"/>
  <c r="S30" i="5"/>
  <c r="O30" i="5"/>
  <c r="N30" i="5"/>
  <c r="M30" i="5"/>
  <c r="L30" i="5"/>
  <c r="K30" i="5"/>
  <c r="G30" i="5"/>
  <c r="F30" i="5"/>
  <c r="E30" i="5"/>
  <c r="D30" i="5"/>
  <c r="C30" i="5"/>
  <c r="W29" i="5"/>
  <c r="V29" i="5"/>
  <c r="U29" i="5"/>
  <c r="T29" i="5"/>
  <c r="S29" i="5"/>
  <c r="O29" i="5"/>
  <c r="D45" i="5" s="1"/>
  <c r="N29" i="5"/>
  <c r="M29" i="5"/>
  <c r="L29" i="5"/>
  <c r="K29" i="5"/>
  <c r="G29" i="5"/>
  <c r="C45" i="5" s="1"/>
  <c r="F29" i="5"/>
  <c r="E29" i="5"/>
  <c r="D29" i="5"/>
  <c r="C29" i="5"/>
  <c r="D44" i="4"/>
  <c r="C44" i="4"/>
  <c r="D43" i="4"/>
  <c r="C43" i="4"/>
  <c r="D42" i="4"/>
  <c r="C42" i="4"/>
  <c r="D41" i="4"/>
  <c r="C41" i="4"/>
  <c r="D40" i="4"/>
  <c r="C40" i="4"/>
  <c r="D39" i="4"/>
  <c r="C39" i="4"/>
  <c r="D38" i="4"/>
  <c r="C38" i="4"/>
  <c r="D37" i="4"/>
  <c r="C37" i="4"/>
  <c r="D36" i="4"/>
  <c r="C36" i="4"/>
  <c r="D35" i="4"/>
  <c r="C35" i="4"/>
  <c r="W31" i="4"/>
  <c r="V31" i="4"/>
  <c r="U31" i="4"/>
  <c r="T31" i="4"/>
  <c r="S31" i="4"/>
  <c r="O31" i="4"/>
  <c r="N31" i="4"/>
  <c r="M31" i="4"/>
  <c r="L31" i="4"/>
  <c r="K31" i="4"/>
  <c r="G31" i="4"/>
  <c r="F31" i="4"/>
  <c r="E31" i="4"/>
  <c r="D31" i="4"/>
  <c r="C31" i="4"/>
  <c r="W30" i="4"/>
  <c r="V30" i="4"/>
  <c r="U30" i="4"/>
  <c r="T30" i="4"/>
  <c r="S30" i="4"/>
  <c r="O30" i="4"/>
  <c r="N30" i="4"/>
  <c r="M30" i="4"/>
  <c r="L30" i="4"/>
  <c r="K30" i="4"/>
  <c r="G30" i="4"/>
  <c r="F30" i="4"/>
  <c r="E30" i="4"/>
  <c r="D30" i="4"/>
  <c r="C30" i="4"/>
  <c r="W29" i="4"/>
  <c r="V29" i="4"/>
  <c r="U29" i="4"/>
  <c r="T29" i="4"/>
  <c r="S29" i="4"/>
  <c r="O29" i="4"/>
  <c r="D45" i="4" s="1"/>
  <c r="N29" i="4"/>
  <c r="M29" i="4"/>
  <c r="L29" i="4"/>
  <c r="K29" i="4"/>
  <c r="G29" i="4"/>
  <c r="C45" i="4" s="1"/>
  <c r="F29" i="4"/>
  <c r="E29" i="4"/>
  <c r="D29" i="4"/>
  <c r="C29" i="4"/>
  <c r="E38" i="4" l="1"/>
  <c r="E44" i="4"/>
  <c r="E35" i="4"/>
  <c r="E41" i="4"/>
  <c r="E37" i="4"/>
  <c r="E43" i="4"/>
  <c r="E44" i="5"/>
  <c r="E40" i="5"/>
  <c r="E41" i="5"/>
  <c r="E36" i="5"/>
  <c r="E42" i="5"/>
  <c r="E37" i="5"/>
  <c r="E43" i="5"/>
  <c r="E45" i="5"/>
  <c r="E36" i="4"/>
  <c r="E42" i="4"/>
  <c r="E39" i="5"/>
  <c r="S10" i="5"/>
  <c r="K10" i="5"/>
  <c r="C9" i="5"/>
  <c r="K9" i="5"/>
  <c r="J8" i="5" s="1"/>
  <c r="K11" i="5"/>
  <c r="S9" i="5"/>
  <c r="R8" i="5" s="1"/>
  <c r="E39" i="4"/>
  <c r="E40" i="4"/>
  <c r="E45" i="4"/>
  <c r="S11" i="4"/>
  <c r="K11" i="4"/>
  <c r="C9" i="4"/>
  <c r="K9" i="4"/>
  <c r="S9" i="4"/>
  <c r="R8" i="4" s="1"/>
  <c r="S10" i="4"/>
  <c r="C10" i="5" l="1"/>
  <c r="E34" i="5"/>
  <c r="C11" i="5"/>
  <c r="C12" i="5" s="1"/>
  <c r="C34" i="5"/>
  <c r="B8" i="5"/>
  <c r="B33" i="5"/>
  <c r="D34" i="5"/>
  <c r="D34" i="4"/>
  <c r="B33" i="4"/>
  <c r="J8" i="4"/>
  <c r="C10" i="4"/>
  <c r="E34" i="4"/>
  <c r="C11" i="4"/>
  <c r="C12" i="4" s="1"/>
  <c r="C34" i="4"/>
  <c r="B8" i="4"/>
  <c r="S12" i="5" l="1"/>
  <c r="K12" i="5"/>
  <c r="K12" i="4"/>
  <c r="S12" i="4"/>
</calcChain>
</file>

<file path=xl/sharedStrings.xml><?xml version="1.0" encoding="utf-8"?>
<sst xmlns="http://schemas.openxmlformats.org/spreadsheetml/2006/main" count="215" uniqueCount="110">
  <si>
    <t>Units</t>
  </si>
  <si>
    <t>Billed</t>
  </si>
  <si>
    <t>Allowed</t>
  </si>
  <si>
    <t>Paid</t>
  </si>
  <si>
    <t>Procedure Code</t>
  </si>
  <si>
    <t>0373T</t>
  </si>
  <si>
    <t>Encounters</t>
  </si>
  <si>
    <t>Claims Incurred From:</t>
  </si>
  <si>
    <t>Claims Incurred Through:</t>
  </si>
  <si>
    <t>Claims Paid Through:</t>
  </si>
  <si>
    <t>Total</t>
  </si>
  <si>
    <t>Report Date:</t>
  </si>
  <si>
    <t>ABA PMPM</t>
  </si>
  <si>
    <t>Per ABA Member</t>
  </si>
  <si>
    <t>Unique ABA Members:</t>
  </si>
  <si>
    <t>ABA Member Months:</t>
  </si>
  <si>
    <t>Report Name:</t>
  </si>
  <si>
    <t>Company Name:</t>
  </si>
  <si>
    <t>Issuer HIOS ID:</t>
  </si>
  <si>
    <t>2022 Q4</t>
  </si>
  <si>
    <t>2023 Q1</t>
  </si>
  <si>
    <t>2023 Q2</t>
  </si>
  <si>
    <t>2023 Q3</t>
  </si>
  <si>
    <t>2023 Q4</t>
  </si>
  <si>
    <t>2023 Final</t>
  </si>
  <si>
    <t>Report Date</t>
  </si>
  <si>
    <t>Report Name</t>
  </si>
  <si>
    <t>2024 Q1</t>
  </si>
  <si>
    <t>2024 Q2</t>
  </si>
  <si>
    <t>2024 Q3</t>
  </si>
  <si>
    <t>2024 Q4</t>
  </si>
  <si>
    <t>2024 Final</t>
  </si>
  <si>
    <t>Benfit Year:</t>
  </si>
  <si>
    <t>2022 Final</t>
  </si>
  <si>
    <t>Defrayal of State Mandated Benefits Data Reporting Template</t>
  </si>
  <si>
    <t>Overview</t>
  </si>
  <si>
    <t>Instructions</t>
  </si>
  <si>
    <t>0362T</t>
  </si>
  <si>
    <t>Explanation for any Allowed /Unit increase over 3%</t>
  </si>
  <si>
    <t>Description of the carrier's review of treatment plans under Subsection 31 A-22-642(6)</t>
  </si>
  <si>
    <t>Certification</t>
  </si>
  <si>
    <t>2022 Q3</t>
  </si>
  <si>
    <t>Definitions</t>
  </si>
  <si>
    <t>All services provided under a unique claim ID should be counted as one encounter</t>
  </si>
  <si>
    <r>
      <t>The count of procedures provided as defined by UHIN</t>
    </r>
    <r>
      <rPr>
        <vertAlign val="superscript"/>
        <sz val="11"/>
        <color theme="1"/>
        <rFont val="Arial"/>
        <family val="2"/>
      </rPr>
      <t>*</t>
    </r>
    <r>
      <rPr>
        <sz val="11"/>
        <color theme="1"/>
        <rFont val="Arial"/>
        <family val="2"/>
      </rPr>
      <t xml:space="preserve"> (e.g., a 30 minute treatment under procedure code 97153 would count as two units)</t>
    </r>
  </si>
  <si>
    <t>*https://support.uhin.org/s/article/Applied-Behavioral-Analysis-ABA-Billing-Standard-v3-1</t>
  </si>
  <si>
    <t>Unique ABA Members</t>
  </si>
  <si>
    <t>ABA Member Months</t>
  </si>
  <si>
    <t>Count of distinct members who received ABA benefits during the reporting year</t>
  </si>
  <si>
    <t>Total member months for members who received ABA benefits during the reporting year</t>
  </si>
  <si>
    <t>Contractual amount allowed by insurance carrier for ABA claims incurred during the reporting year</t>
  </si>
  <si>
    <t>Total amount billed by service provider for ABA benefits incurred during the reporting year</t>
  </si>
  <si>
    <t>Amount paid by insurance carrier for ABA claims incurred during the reporting year (does not include IBNR)</t>
  </si>
  <si>
    <t>2025 Q1</t>
  </si>
  <si>
    <t>2025 Q2</t>
  </si>
  <si>
    <t>2025 Q3</t>
  </si>
  <si>
    <t>2025 Q4</t>
  </si>
  <si>
    <t>2026 Q1</t>
  </si>
  <si>
    <t>2026 Q2</t>
  </si>
  <si>
    <t>2026 Q3</t>
  </si>
  <si>
    <t>2026 Q4</t>
  </si>
  <si>
    <t>2027 Q1</t>
  </si>
  <si>
    <t>2027 Q2</t>
  </si>
  <si>
    <t>2027 Q3</t>
  </si>
  <si>
    <t>2027 Q4</t>
  </si>
  <si>
    <t>2028 Q1</t>
  </si>
  <si>
    <t>2028 Q2</t>
  </si>
  <si>
    <t>2028 Q3</t>
  </si>
  <si>
    <t>2028 Q4</t>
  </si>
  <si>
    <t>2029 Q1</t>
  </si>
  <si>
    <t>2029 Q2</t>
  </si>
  <si>
    <t>2029 Q3</t>
  </si>
  <si>
    <t>2029 Q4</t>
  </si>
  <si>
    <t>2030 Q1</t>
  </si>
  <si>
    <t>2030 Q2</t>
  </si>
  <si>
    <t>2030 Q3</t>
  </si>
  <si>
    <t>2030 Q4</t>
  </si>
  <si>
    <t>2031 Q1</t>
  </si>
  <si>
    <t>2031 Q2</t>
  </si>
  <si>
    <t>2031 Q3</t>
  </si>
  <si>
    <t>2031 Q4</t>
  </si>
  <si>
    <t>2032 Q1</t>
  </si>
  <si>
    <t>2032 Q2</t>
  </si>
  <si>
    <t>2032 Q3</t>
  </si>
  <si>
    <t>2032 Q4</t>
  </si>
  <si>
    <t>2033 Q1</t>
  </si>
  <si>
    <t>2033 Q2</t>
  </si>
  <si>
    <t>2033 Q3</t>
  </si>
  <si>
    <t>2033 Q4</t>
  </si>
  <si>
    <t>2034 Q1</t>
  </si>
  <si>
    <t>2034 Q2</t>
  </si>
  <si>
    <t>2034 Q3</t>
  </si>
  <si>
    <t>2034 Q4</t>
  </si>
  <si>
    <t>2035 Q1</t>
  </si>
  <si>
    <t>2035 Q2</t>
  </si>
  <si>
    <t>2035 Q3</t>
  </si>
  <si>
    <t>2035 Q4</t>
  </si>
  <si>
    <t>2025 Final</t>
  </si>
  <si>
    <t>2026 Final</t>
  </si>
  <si>
    <t>2027 Final</t>
  </si>
  <si>
    <t>2028 Final</t>
  </si>
  <si>
    <t>2029 Final</t>
  </si>
  <si>
    <t>2030 Final</t>
  </si>
  <si>
    <t>2031 Final</t>
  </si>
  <si>
    <t>2032 Final</t>
  </si>
  <si>
    <t>2033 Final</t>
  </si>
  <si>
    <t>2034 Final</t>
  </si>
  <si>
    <t>2035 Final</t>
  </si>
  <si>
    <r>
      <t xml:space="preserve">There is a tab for each quarterly report and a tab for the data submission request for defrayal payment in this template. At the top of each tab there is space to enter some general company and reporting date information. There are three sections for each benefit year being reported: the current benefit year and restatements of the two prior years. The per unit increase is calculated below. 
On the defrayal payment request tabs, there is also room to enter an explanation for any per unit increase in Allowed over 3%, a description of the carrier's review of treatment plans under Subsection 31 A-22-642(6), and a certification that any durational limit, amount limit, deductible, copayment, and coinsurance for the treatment of autism spectrum disorder are similar to, or identical to, coverage provided for other illnesses or diseases and that the defrayal payment request complies with Subsection 31 A-30-118(1)(b).  
The cells highlighed in blue are for inputs. The rest of the sheet has been protected to avoid accidental changes, but there is no password in case incidental changes need to be made. For each report or data submission, fill out all the blue cells on the relevant tab.
</t>
    </r>
    <r>
      <rPr>
        <i/>
        <sz val="11"/>
        <color theme="1"/>
        <rFont val="Arial"/>
        <family val="2"/>
      </rPr>
      <t xml:space="preserve">Note: The quarterly reporting tabs include a breakout by CPT even though this is only explicitly required in the data submission to request defrayal payments. The department is currently requesting this information to assist with future projections. </t>
    </r>
  </si>
  <si>
    <r>
      <rPr>
        <i/>
        <u/>
        <sz val="11"/>
        <color theme="1"/>
        <rFont val="Arial"/>
        <family val="2"/>
      </rPr>
      <t>Template Purpose</t>
    </r>
    <r>
      <rPr>
        <sz val="11"/>
        <color theme="1"/>
        <rFont val="Arial"/>
        <family val="2"/>
      </rPr>
      <t xml:space="preserve">
The purpose of this template is to facilitate the reporting of state-required benefit claims subject to defrayal under R590-283. Section 6 of this rule requires quarterly reporting of a benefit year and section 4(2) requires a data submission to request payment.
</t>
    </r>
    <r>
      <rPr>
        <i/>
        <u/>
        <sz val="11"/>
        <color theme="1"/>
        <rFont val="Arial"/>
        <family val="2"/>
      </rPr>
      <t>Quarterly Reports</t>
    </r>
    <r>
      <rPr>
        <sz val="11"/>
        <color theme="1"/>
        <rFont val="Arial"/>
        <family val="2"/>
      </rPr>
      <t xml:space="preserve">
Each quarterly report includes enrollment and claims data incurred and paid through each quarter of the benefit year and is reported within 45 days after the end of each quarter. For example, claims incurred and paid January through March of a benefit year will be reported to the Department on or before May 15 of that year; and, claims incurred and paid January through June of the same benefit year will be reported on or before August 15 of that year, and so on. Specifically, each quarterly report includes:
(i) the state-required benefit for which the carrier is seeking a defrayal payment;
(ii) The total number of unique individuals and the member months of individuals who received services for the state-required benefit during the current calendar year; and
(iii) the amount allowed and the amount incurred and paid by the carrier for the state-required benefit during the current calendar year.
Restated amounts for the past two benefit years are also requested.
</t>
    </r>
    <r>
      <rPr>
        <i/>
        <u/>
        <sz val="11"/>
        <color theme="1"/>
        <rFont val="Arial"/>
        <family val="2"/>
      </rPr>
      <t>Defrayal Payment Request</t>
    </r>
    <r>
      <rPr>
        <sz val="11"/>
        <color theme="1"/>
        <rFont val="Arial"/>
        <family val="2"/>
      </rPr>
      <t xml:space="preserve">
The data submission request will then be made using data incurred during the benefit year and paid through the following June. Restatements for the past two benefit years are also requested. The defrayal payment will be paid in the fiscal year following the submission of the request.
The reporting for a defrayal payment request is similar to the quarterly reports, but must include data by each Current Procedural Terminology (CPT) code. It must also include an explanation for any increase in the allowable amount per unit for each CPT code that increased more than 5%, a description of the carrier's review of treatment plans under Subsection 31 A-22-642(6), and a certification that any durational limit, amount limit, deductible, copayment, and coinsurance for the treatment of autism spectrum disorder are similar to, or identical to, coverage provided for other illnesses or diseases and that the defrayal payment request complies with Subsection 31 A-30-118(1)(b).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</si>
</sst>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0.0%"/>
  </numFmts>
  <fonts count="16" x14ac:knownFonts="1">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sz val="11"/>
      <color rgb="FF0000FF"/>
      <name val="Calibri"/>
      <family val="2"/>
      <scheme val="minor"/>
    </font>
    <font>
      <sz val="11"/>
      <color theme="0"/>
      <name val="Calibri"/>
      <family val="2"/>
      <scheme val="minor"/>
    </font>
    <font>
      <sz val="18"/>
      <color theme="1"/>
      <name val="Arial"/>
      <family val="2"/>
    </font>
    <font>
      <sz val="11"/>
      <color theme="1"/>
      <name val="Arial"/>
      <family val="2"/>
    </font>
    <font>
      <i/>
      <u/>
      <sz val="11"/>
      <color theme="1"/>
      <name val="Arial"/>
      <family val="2"/>
    </font>
    <font>
      <b/>
      <sz val="11"/>
      <color theme="1"/>
      <name val="Arial"/>
      <family val="2"/>
    </font>
    <font>
      <i/>
      <sz val="11"/>
      <color theme="1"/>
      <name val="Arial"/>
      <family val="2"/>
    </font>
    <font>
      <sz val="18"/>
      <color theme="0"/>
      <name val="Arial"/>
      <family val="2"/>
    </font>
    <font>
      <b/>
      <sz val="11"/>
      <name val="Calibri"/>
      <family val="2"/>
      <scheme val="minor"/>
    </font>
    <font>
      <vertAlign val="superscript"/>
      <sz val="11"/>
      <color theme="1"/>
      <name val="Arial"/>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2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14" fillId="0" borderId="0" applyNumberFormat="0" applyFill="0" applyBorder="0" applyAlignment="0" applyProtection="0"/>
  </cellStyleXfs>
  <cellXfs count="90">
    <xf numFmtId="0" fontId="0" fillId="0" borderId="0" xfId="0"/>
    <xf numFmtId="14" fontId="0" fillId="0" borderId="0" xfId="0" applyNumberFormat="1"/>
    <xf numFmtId="0" fontId="4" fillId="2" borderId="1" xfId="0" applyFont="1" applyFill="1" applyBorder="1" applyAlignment="1">
      <alignment horizontal="center"/>
    </xf>
    <xf numFmtId="14" fontId="4" fillId="2" borderId="1" xfId="0" applyNumberFormat="1" applyFont="1" applyFill="1" applyBorder="1" applyAlignment="1">
      <alignment horizontal="center"/>
    </xf>
    <xf numFmtId="0" fontId="4" fillId="2" borderId="1" xfId="0" applyFont="1" applyFill="1" applyBorder="1" applyAlignment="1">
      <alignment horizontal="left"/>
    </xf>
    <xf numFmtId="0" fontId="3" fillId="0" borderId="2" xfId="0" applyFont="1" applyBorder="1" applyAlignment="1">
      <alignment horizontal="center"/>
    </xf>
    <xf numFmtId="14" fontId="2" fillId="0" borderId="0" xfId="0" applyNumberFormat="1" applyFont="1"/>
    <xf numFmtId="0" fontId="2" fillId="0" borderId="0" xfId="0" applyFont="1"/>
    <xf numFmtId="3" fontId="4" fillId="2" borderId="1" xfId="0" applyNumberFormat="1" applyFont="1" applyFill="1" applyBorder="1"/>
    <xf numFmtId="42" fontId="4" fillId="2" borderId="1" xfId="0" applyNumberFormat="1" applyFont="1" applyFill="1" applyBorder="1" applyAlignment="1">
      <alignment horizontal="right" indent="2"/>
    </xf>
    <xf numFmtId="0" fontId="6" fillId="0" borderId="0" xfId="0" applyFont="1"/>
    <xf numFmtId="0" fontId="7" fillId="0" borderId="0" xfId="0" applyFont="1"/>
    <xf numFmtId="0" fontId="7" fillId="0" borderId="0" xfId="0" applyFont="1" applyAlignment="1">
      <alignment vertical="top" wrapText="1"/>
    </xf>
    <xf numFmtId="0" fontId="11" fillId="3" borderId="0" xfId="0" applyFont="1" applyFill="1" applyAlignment="1">
      <alignment horizontal="centerContinuous"/>
    </xf>
    <xf numFmtId="0" fontId="6" fillId="0" borderId="4" xfId="0" applyFont="1" applyBorder="1"/>
    <xf numFmtId="0" fontId="6" fillId="0" borderId="5" xfId="0" applyFont="1" applyBorder="1"/>
    <xf numFmtId="0" fontId="7" fillId="0" borderId="7" xfId="0" applyFont="1" applyBorder="1"/>
    <xf numFmtId="0" fontId="7" fillId="0" borderId="8" xfId="0" applyFont="1" applyBorder="1"/>
    <xf numFmtId="0" fontId="7" fillId="0" borderId="9" xfId="0" applyFont="1" applyBorder="1"/>
    <xf numFmtId="0" fontId="7" fillId="0" borderId="10" xfId="0" applyFont="1" applyBorder="1"/>
    <xf numFmtId="0" fontId="7" fillId="0" borderId="3" xfId="0" applyFont="1" applyBorder="1"/>
    <xf numFmtId="0" fontId="7" fillId="0" borderId="6" xfId="0" applyFont="1" applyBorder="1"/>
    <xf numFmtId="0" fontId="9" fillId="0" borderId="0" xfId="0" applyFont="1"/>
    <xf numFmtId="0" fontId="0" fillId="0" borderId="3" xfId="0" applyBorder="1" applyAlignment="1">
      <alignment horizontal="left" indent="1"/>
    </xf>
    <xf numFmtId="0" fontId="0" fillId="0" borderId="4" xfId="0" applyBorder="1" applyAlignment="1">
      <alignment horizontal="right" indent="1"/>
    </xf>
    <xf numFmtId="0" fontId="0" fillId="0" borderId="4" xfId="0" applyBorder="1"/>
    <xf numFmtId="0" fontId="0" fillId="0" borderId="5" xfId="0" applyBorder="1"/>
    <xf numFmtId="0" fontId="0" fillId="0" borderId="6" xfId="0" applyBorder="1" applyAlignment="1">
      <alignment horizontal="left" indent="1"/>
    </xf>
    <xf numFmtId="14" fontId="0" fillId="0" borderId="0" xfId="0" applyNumberFormat="1" applyAlignment="1">
      <alignment horizontal="right" indent="1"/>
    </xf>
    <xf numFmtId="0" fontId="0" fillId="0" borderId="7" xfId="0" applyBorder="1"/>
    <xf numFmtId="0" fontId="0" fillId="0" borderId="6" xfId="0" applyBorder="1"/>
    <xf numFmtId="0" fontId="1" fillId="0" borderId="6" xfId="0" applyFont="1" applyBorder="1" applyAlignment="1">
      <alignment horizontal="left" indent="1"/>
    </xf>
    <xf numFmtId="0" fontId="2" fillId="0" borderId="6" xfId="0" applyFont="1" applyBorder="1" applyAlignment="1">
      <alignment horizontal="center" wrapText="1"/>
    </xf>
    <xf numFmtId="0" fontId="2" fillId="0" borderId="0" xfId="0" applyFont="1" applyAlignment="1">
      <alignment horizontal="center" wrapText="1"/>
    </xf>
    <xf numFmtId="0" fontId="0" fillId="0" borderId="6" xfId="0" applyBorder="1" applyAlignment="1">
      <alignment horizontal="center"/>
    </xf>
    <xf numFmtId="0" fontId="1" fillId="0" borderId="6" xfId="0" applyFont="1" applyBorder="1" applyAlignment="1">
      <alignment horizontal="left" indent="5"/>
    </xf>
    <xf numFmtId="164" fontId="1" fillId="0" borderId="0" xfId="0" applyNumberFormat="1" applyFont="1"/>
    <xf numFmtId="37" fontId="1" fillId="0" borderId="0" xfId="0" applyNumberFormat="1" applyFont="1"/>
    <xf numFmtId="0" fontId="0" fillId="0" borderId="6" xfId="0" applyBorder="1" applyAlignment="1">
      <alignment horizontal="left" indent="5"/>
    </xf>
    <xf numFmtId="44" fontId="0" fillId="0" borderId="0" xfId="0" applyNumberFormat="1"/>
    <xf numFmtId="4" fontId="0" fillId="0" borderId="0" xfId="0" applyNumberFormat="1"/>
    <xf numFmtId="0" fontId="0" fillId="0" borderId="8" xfId="0" applyBorder="1" applyAlignment="1">
      <alignment horizontal="left" indent="5"/>
    </xf>
    <xf numFmtId="44" fontId="0" fillId="0" borderId="9" xfId="0" applyNumberFormat="1" applyBorder="1"/>
    <xf numFmtId="4" fontId="0" fillId="0" borderId="9" xfId="0" applyNumberFormat="1" applyBorder="1"/>
    <xf numFmtId="0" fontId="0" fillId="0" borderId="10" xfId="0" applyBorder="1"/>
    <xf numFmtId="0" fontId="0" fillId="0" borderId="3" xfId="0" applyBorder="1"/>
    <xf numFmtId="0" fontId="3" fillId="0" borderId="0" xfId="0" applyFont="1" applyAlignment="1">
      <alignment horizontal="center"/>
    </xf>
    <xf numFmtId="0" fontId="0" fillId="0" borderId="11" xfId="0" applyBorder="1"/>
    <xf numFmtId="14" fontId="5" fillId="3" borderId="0" xfId="0" applyNumberFormat="1" applyFont="1" applyFill="1" applyAlignment="1">
      <alignment horizontal="centerContinuous"/>
    </xf>
    <xf numFmtId="0" fontId="5" fillId="3" borderId="0" xfId="0" applyFont="1" applyFill="1" applyAlignment="1">
      <alignment horizontal="centerContinuous"/>
    </xf>
    <xf numFmtId="4" fontId="3" fillId="0" borderId="0" xfId="0" applyNumberFormat="1" applyFont="1" applyAlignment="1">
      <alignment horizontal="right" indent="2"/>
    </xf>
    <xf numFmtId="44" fontId="3" fillId="0" borderId="0" xfId="0" applyNumberFormat="1" applyFont="1" applyAlignment="1">
      <alignment horizontal="right" indent="2"/>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1" fillId="0" borderId="8" xfId="0" applyFont="1" applyBorder="1" applyAlignment="1">
      <alignment horizontal="left" indent="5"/>
    </xf>
    <xf numFmtId="44" fontId="1" fillId="0" borderId="9" xfId="0" applyNumberFormat="1" applyFont="1" applyBorder="1"/>
    <xf numFmtId="44" fontId="12" fillId="0" borderId="9" xfId="0" applyNumberFormat="1" applyFont="1" applyBorder="1" applyAlignment="1">
      <alignment horizontal="right" indent="2"/>
    </xf>
    <xf numFmtId="165" fontId="3" fillId="0" borderId="7" xfId="0" applyNumberFormat="1" applyFont="1" applyBorder="1" applyAlignment="1">
      <alignment horizontal="right" indent="2"/>
    </xf>
    <xf numFmtId="165" fontId="12" fillId="0" borderId="10" xfId="0" applyNumberFormat="1" applyFont="1" applyBorder="1" applyAlignment="1">
      <alignment horizontal="right" indent="2"/>
    </xf>
    <xf numFmtId="3" fontId="4" fillId="2" borderId="1" xfId="0" applyNumberFormat="1" applyFont="1" applyFill="1" applyBorder="1" applyAlignment="1">
      <alignment horizontal="right" indent="2"/>
    </xf>
    <xf numFmtId="37" fontId="1" fillId="0" borderId="0" xfId="0" applyNumberFormat="1" applyFont="1" applyAlignment="1">
      <alignment horizontal="right" indent="1"/>
    </xf>
    <xf numFmtId="0" fontId="7" fillId="0" borderId="16" xfId="0" applyFont="1" applyBorder="1" applyAlignment="1">
      <alignment vertical="top"/>
    </xf>
    <xf numFmtId="0" fontId="7" fillId="0" borderId="16" xfId="0" applyFont="1" applyBorder="1" applyAlignment="1">
      <alignment vertical="top" wrapText="1"/>
    </xf>
    <xf numFmtId="0" fontId="7" fillId="0" borderId="17" xfId="0" applyFont="1" applyBorder="1" applyAlignment="1">
      <alignment vertical="top" wrapText="1"/>
    </xf>
    <xf numFmtId="0" fontId="7" fillId="0" borderId="16" xfId="0" applyFont="1" applyBorder="1"/>
    <xf numFmtId="0" fontId="7" fillId="0" borderId="17" xfId="0" applyFont="1" applyBorder="1"/>
    <xf numFmtId="0" fontId="7" fillId="0" borderId="15" xfId="0" applyFont="1" applyBorder="1" applyAlignment="1">
      <alignment vertical="top" wrapText="1"/>
    </xf>
    <xf numFmtId="0" fontId="7" fillId="0" borderId="15" xfId="0" applyFont="1" applyBorder="1"/>
    <xf numFmtId="0" fontId="7" fillId="0" borderId="18" xfId="0" applyFont="1" applyBorder="1"/>
    <xf numFmtId="0" fontId="7" fillId="0" borderId="19" xfId="0" applyFont="1" applyBorder="1"/>
    <xf numFmtId="0" fontId="14" fillId="0" borderId="25" xfId="1" applyBorder="1" applyAlignment="1"/>
    <xf numFmtId="0" fontId="7" fillId="0" borderId="26" xfId="0" applyFont="1" applyBorder="1"/>
    <xf numFmtId="0" fontId="7" fillId="0" borderId="27" xfId="0" applyFont="1" applyBorder="1"/>
    <xf numFmtId="0" fontId="7" fillId="0" borderId="0" xfId="0" applyFont="1" applyAlignment="1">
      <alignment vertical="top" wrapText="1"/>
    </xf>
    <xf numFmtId="0" fontId="7" fillId="0" borderId="20" xfId="0" applyFont="1" applyBorder="1" applyAlignment="1">
      <alignment wrapText="1"/>
    </xf>
    <xf numFmtId="0" fontId="7" fillId="0" borderId="21" xfId="0" applyFont="1" applyBorder="1" applyAlignment="1">
      <alignment wrapText="1"/>
    </xf>
    <xf numFmtId="0" fontId="7" fillId="0" borderId="22" xfId="0" applyFont="1" applyBorder="1" applyAlignment="1">
      <alignment wrapText="1"/>
    </xf>
    <xf numFmtId="0" fontId="7" fillId="0" borderId="23" xfId="0" applyFont="1" applyBorder="1" applyAlignment="1">
      <alignment wrapText="1"/>
    </xf>
    <xf numFmtId="0" fontId="7" fillId="0" borderId="0" xfId="0" applyFont="1" applyAlignment="1">
      <alignment wrapText="1"/>
    </xf>
    <xf numFmtId="0" fontId="7" fillId="0" borderId="24" xfId="0" applyFont="1" applyBorder="1" applyAlignment="1">
      <alignment wrapText="1"/>
    </xf>
    <xf numFmtId="0" fontId="4" fillId="2" borderId="12" xfId="0" applyFont="1" applyFill="1" applyBorder="1" applyAlignment="1">
      <alignment vertical="top" wrapText="1"/>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2" borderId="6" xfId="0" applyFont="1" applyFill="1" applyBorder="1" applyAlignment="1">
      <alignment vertical="top" wrapText="1"/>
    </xf>
    <xf numFmtId="0" fontId="4" fillId="2" borderId="0" xfId="0" applyFont="1" applyFill="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pport.uhin.org/s/article/Applied-Behavioral-Analysis-ABA-Billing-Standard-v3-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P38"/>
  <sheetViews>
    <sheetView showGridLines="0" tabSelected="1" zoomScale="90" zoomScaleNormal="90" workbookViewId="0">
      <selection activeCell="T23" sqref="T23"/>
    </sheetView>
  </sheetViews>
  <sheetFormatPr defaultRowHeight="14.25" x14ac:dyDescent="0.2"/>
  <cols>
    <col min="1" max="1" width="9.140625" style="11"/>
    <col min="2" max="2" width="1.42578125" style="11" customWidth="1"/>
    <col min="3" max="14" width="9.140625" style="11"/>
    <col min="15" max="15" width="1.42578125" style="11" customWidth="1"/>
    <col min="16" max="16384" width="9.140625" style="11"/>
  </cols>
  <sheetData>
    <row r="2" spans="2:16" ht="23.25" x14ac:dyDescent="0.35">
      <c r="B2" s="13" t="s">
        <v>34</v>
      </c>
      <c r="C2" s="13"/>
      <c r="D2" s="13"/>
      <c r="E2" s="13"/>
      <c r="F2" s="13"/>
      <c r="G2" s="13"/>
      <c r="H2" s="13"/>
      <c r="I2" s="13"/>
      <c r="J2" s="13"/>
      <c r="K2" s="13"/>
      <c r="L2" s="13"/>
      <c r="M2" s="13"/>
      <c r="N2" s="13"/>
      <c r="O2" s="13"/>
      <c r="P2" s="10"/>
    </row>
    <row r="3" spans="2:16" ht="15" customHeight="1" x14ac:dyDescent="0.35">
      <c r="B3" s="20"/>
      <c r="C3" s="14"/>
      <c r="D3" s="14"/>
      <c r="E3" s="14"/>
      <c r="F3" s="14"/>
      <c r="G3" s="14"/>
      <c r="H3" s="14"/>
      <c r="I3" s="14"/>
      <c r="J3" s="14"/>
      <c r="K3" s="14"/>
      <c r="L3" s="14"/>
      <c r="M3" s="14"/>
      <c r="N3" s="14"/>
      <c r="O3" s="15"/>
      <c r="P3" s="10"/>
    </row>
    <row r="4" spans="2:16" ht="15" x14ac:dyDescent="0.25">
      <c r="B4" s="21"/>
      <c r="C4" s="22" t="s">
        <v>35</v>
      </c>
      <c r="O4" s="16"/>
    </row>
    <row r="5" spans="2:16" ht="14.25" customHeight="1" x14ac:dyDescent="0.2">
      <c r="B5" s="21"/>
      <c r="C5" s="74" t="s">
        <v>109</v>
      </c>
      <c r="D5" s="74"/>
      <c r="E5" s="74"/>
      <c r="F5" s="74"/>
      <c r="G5" s="74"/>
      <c r="H5" s="74"/>
      <c r="I5" s="74"/>
      <c r="J5" s="74"/>
      <c r="K5" s="74"/>
      <c r="L5" s="74"/>
      <c r="M5" s="74"/>
      <c r="N5" s="74"/>
      <c r="O5" s="16"/>
    </row>
    <row r="6" spans="2:16" x14ac:dyDescent="0.2">
      <c r="B6" s="21"/>
      <c r="C6" s="74"/>
      <c r="D6" s="74"/>
      <c r="E6" s="74"/>
      <c r="F6" s="74"/>
      <c r="G6" s="74"/>
      <c r="H6" s="74"/>
      <c r="I6" s="74"/>
      <c r="J6" s="74"/>
      <c r="K6" s="74"/>
      <c r="L6" s="74"/>
      <c r="M6" s="74"/>
      <c r="N6" s="74"/>
      <c r="O6" s="16"/>
    </row>
    <row r="7" spans="2:16" x14ac:dyDescent="0.2">
      <c r="B7" s="21"/>
      <c r="C7" s="74"/>
      <c r="D7" s="74"/>
      <c r="E7" s="74"/>
      <c r="F7" s="74"/>
      <c r="G7" s="74"/>
      <c r="H7" s="74"/>
      <c r="I7" s="74"/>
      <c r="J7" s="74"/>
      <c r="K7" s="74"/>
      <c r="L7" s="74"/>
      <c r="M7" s="74"/>
      <c r="N7" s="74"/>
      <c r="O7" s="16"/>
    </row>
    <row r="8" spans="2:16" x14ac:dyDescent="0.2">
      <c r="B8" s="21"/>
      <c r="C8" s="74"/>
      <c r="D8" s="74"/>
      <c r="E8" s="74"/>
      <c r="F8" s="74"/>
      <c r="G8" s="74"/>
      <c r="H8" s="74"/>
      <c r="I8" s="74"/>
      <c r="J8" s="74"/>
      <c r="K8" s="74"/>
      <c r="L8" s="74"/>
      <c r="M8" s="74"/>
      <c r="N8" s="74"/>
      <c r="O8" s="16"/>
    </row>
    <row r="9" spans="2:16" x14ac:dyDescent="0.2">
      <c r="B9" s="21"/>
      <c r="C9" s="74"/>
      <c r="D9" s="74"/>
      <c r="E9" s="74"/>
      <c r="F9" s="74"/>
      <c r="G9" s="74"/>
      <c r="H9" s="74"/>
      <c r="I9" s="74"/>
      <c r="J9" s="74"/>
      <c r="K9" s="74"/>
      <c r="L9" s="74"/>
      <c r="M9" s="74"/>
      <c r="N9" s="74"/>
      <c r="O9" s="16"/>
    </row>
    <row r="10" spans="2:16" x14ac:dyDescent="0.2">
      <c r="B10" s="21"/>
      <c r="C10" s="74"/>
      <c r="D10" s="74"/>
      <c r="E10" s="74"/>
      <c r="F10" s="74"/>
      <c r="G10" s="74"/>
      <c r="H10" s="74"/>
      <c r="I10" s="74"/>
      <c r="J10" s="74"/>
      <c r="K10" s="74"/>
      <c r="L10" s="74"/>
      <c r="M10" s="74"/>
      <c r="N10" s="74"/>
      <c r="O10" s="16"/>
    </row>
    <row r="11" spans="2:16" x14ac:dyDescent="0.2">
      <c r="B11" s="21"/>
      <c r="C11" s="74"/>
      <c r="D11" s="74"/>
      <c r="E11" s="74"/>
      <c r="F11" s="74"/>
      <c r="G11" s="74"/>
      <c r="H11" s="74"/>
      <c r="I11" s="74"/>
      <c r="J11" s="74"/>
      <c r="K11" s="74"/>
      <c r="L11" s="74"/>
      <c r="M11" s="74"/>
      <c r="N11" s="74"/>
      <c r="O11" s="16"/>
    </row>
    <row r="12" spans="2:16" x14ac:dyDescent="0.2">
      <c r="B12" s="21"/>
      <c r="C12" s="74"/>
      <c r="D12" s="74"/>
      <c r="E12" s="74"/>
      <c r="F12" s="74"/>
      <c r="G12" s="74"/>
      <c r="H12" s="74"/>
      <c r="I12" s="74"/>
      <c r="J12" s="74"/>
      <c r="K12" s="74"/>
      <c r="L12" s="74"/>
      <c r="M12" s="74"/>
      <c r="N12" s="74"/>
      <c r="O12" s="16"/>
    </row>
    <row r="13" spans="2:16" x14ac:dyDescent="0.2">
      <c r="B13" s="21"/>
      <c r="C13" s="74"/>
      <c r="D13" s="74"/>
      <c r="E13" s="74"/>
      <c r="F13" s="74"/>
      <c r="G13" s="74"/>
      <c r="H13" s="74"/>
      <c r="I13" s="74"/>
      <c r="J13" s="74"/>
      <c r="K13" s="74"/>
      <c r="L13" s="74"/>
      <c r="M13" s="74"/>
      <c r="N13" s="74"/>
      <c r="O13" s="16"/>
    </row>
    <row r="14" spans="2:16" x14ac:dyDescent="0.2">
      <c r="B14" s="21"/>
      <c r="C14" s="74"/>
      <c r="D14" s="74"/>
      <c r="E14" s="74"/>
      <c r="F14" s="74"/>
      <c r="G14" s="74"/>
      <c r="H14" s="74"/>
      <c r="I14" s="74"/>
      <c r="J14" s="74"/>
      <c r="K14" s="74"/>
      <c r="L14" s="74"/>
      <c r="M14" s="74"/>
      <c r="N14" s="74"/>
      <c r="O14" s="16"/>
    </row>
    <row r="15" spans="2:16" x14ac:dyDescent="0.2">
      <c r="B15" s="21"/>
      <c r="C15" s="74"/>
      <c r="D15" s="74"/>
      <c r="E15" s="74"/>
      <c r="F15" s="74"/>
      <c r="G15" s="74"/>
      <c r="H15" s="74"/>
      <c r="I15" s="74"/>
      <c r="J15" s="74"/>
      <c r="K15" s="74"/>
      <c r="L15" s="74"/>
      <c r="M15" s="74"/>
      <c r="N15" s="74"/>
      <c r="O15" s="16"/>
    </row>
    <row r="16" spans="2:16" x14ac:dyDescent="0.2">
      <c r="B16" s="21"/>
      <c r="C16" s="74"/>
      <c r="D16" s="74"/>
      <c r="E16" s="74"/>
      <c r="F16" s="74"/>
      <c r="G16" s="74"/>
      <c r="H16" s="74"/>
      <c r="I16" s="74"/>
      <c r="J16" s="74"/>
      <c r="K16" s="74"/>
      <c r="L16" s="74"/>
      <c r="M16" s="74"/>
      <c r="N16" s="74"/>
      <c r="O16" s="16"/>
    </row>
    <row r="17" spans="2:15" x14ac:dyDescent="0.2">
      <c r="B17" s="21"/>
      <c r="C17" s="74"/>
      <c r="D17" s="74"/>
      <c r="E17" s="74"/>
      <c r="F17" s="74"/>
      <c r="G17" s="74"/>
      <c r="H17" s="74"/>
      <c r="I17" s="74"/>
      <c r="J17" s="74"/>
      <c r="K17" s="74"/>
      <c r="L17" s="74"/>
      <c r="M17" s="74"/>
      <c r="N17" s="74"/>
      <c r="O17" s="16"/>
    </row>
    <row r="18" spans="2:15" x14ac:dyDescent="0.2">
      <c r="B18" s="21"/>
      <c r="C18" s="74"/>
      <c r="D18" s="74"/>
      <c r="E18" s="74"/>
      <c r="F18" s="74"/>
      <c r="G18" s="74"/>
      <c r="H18" s="74"/>
      <c r="I18" s="74"/>
      <c r="J18" s="74"/>
      <c r="K18" s="74"/>
      <c r="L18" s="74"/>
      <c r="M18" s="74"/>
      <c r="N18" s="74"/>
      <c r="O18" s="16"/>
    </row>
    <row r="19" spans="2:15" x14ac:dyDescent="0.2">
      <c r="B19" s="21"/>
      <c r="C19" s="74"/>
      <c r="D19" s="74"/>
      <c r="E19" s="74"/>
      <c r="F19" s="74"/>
      <c r="G19" s="74"/>
      <c r="H19" s="74"/>
      <c r="I19" s="74"/>
      <c r="J19" s="74"/>
      <c r="K19" s="74"/>
      <c r="L19" s="74"/>
      <c r="M19" s="74"/>
      <c r="N19" s="74"/>
      <c r="O19" s="16"/>
    </row>
    <row r="20" spans="2:15" x14ac:dyDescent="0.2">
      <c r="B20" s="21"/>
      <c r="C20" s="74"/>
      <c r="D20" s="74"/>
      <c r="E20" s="74"/>
      <c r="F20" s="74"/>
      <c r="G20" s="74"/>
      <c r="H20" s="74"/>
      <c r="I20" s="74"/>
      <c r="J20" s="74"/>
      <c r="K20" s="74"/>
      <c r="L20" s="74"/>
      <c r="M20" s="74"/>
      <c r="N20" s="74"/>
      <c r="O20" s="16"/>
    </row>
    <row r="21" spans="2:15" x14ac:dyDescent="0.2">
      <c r="B21" s="21"/>
      <c r="C21" s="74"/>
      <c r="D21" s="74"/>
      <c r="E21" s="74"/>
      <c r="F21" s="74"/>
      <c r="G21" s="74"/>
      <c r="H21" s="74"/>
      <c r="I21" s="74"/>
      <c r="J21" s="74"/>
      <c r="K21" s="74"/>
      <c r="L21" s="74"/>
      <c r="M21" s="74"/>
      <c r="N21" s="74"/>
      <c r="O21" s="16"/>
    </row>
    <row r="22" spans="2:15" x14ac:dyDescent="0.2">
      <c r="B22" s="21"/>
      <c r="C22" s="74"/>
      <c r="D22" s="74"/>
      <c r="E22" s="74"/>
      <c r="F22" s="74"/>
      <c r="G22" s="74"/>
      <c r="H22" s="74"/>
      <c r="I22" s="74"/>
      <c r="J22" s="74"/>
      <c r="K22" s="74"/>
      <c r="L22" s="74"/>
      <c r="M22" s="74"/>
      <c r="N22" s="74"/>
      <c r="O22" s="16"/>
    </row>
    <row r="23" spans="2:15" x14ac:dyDescent="0.2">
      <c r="B23" s="21"/>
      <c r="C23" s="74"/>
      <c r="D23" s="74"/>
      <c r="E23" s="74"/>
      <c r="F23" s="74"/>
      <c r="G23" s="74"/>
      <c r="H23" s="74"/>
      <c r="I23" s="74"/>
      <c r="J23" s="74"/>
      <c r="K23" s="74"/>
      <c r="L23" s="74"/>
      <c r="M23" s="74"/>
      <c r="N23" s="74"/>
      <c r="O23" s="16"/>
    </row>
    <row r="24" spans="2:15" x14ac:dyDescent="0.2">
      <c r="B24" s="21"/>
      <c r="C24" s="74"/>
      <c r="D24" s="74"/>
      <c r="E24" s="74"/>
      <c r="F24" s="74"/>
      <c r="G24" s="74"/>
      <c r="H24" s="74"/>
      <c r="I24" s="74"/>
      <c r="J24" s="74"/>
      <c r="K24" s="74"/>
      <c r="L24" s="74"/>
      <c r="M24" s="74"/>
      <c r="N24" s="74"/>
      <c r="O24" s="16"/>
    </row>
    <row r="25" spans="2:15" x14ac:dyDescent="0.2">
      <c r="B25" s="21"/>
      <c r="C25" s="74"/>
      <c r="D25" s="74"/>
      <c r="E25" s="74"/>
      <c r="F25" s="74"/>
      <c r="G25" s="74"/>
      <c r="H25" s="74"/>
      <c r="I25" s="74"/>
      <c r="J25" s="74"/>
      <c r="K25" s="74"/>
      <c r="L25" s="74"/>
      <c r="M25" s="74"/>
      <c r="N25" s="74"/>
      <c r="O25" s="16"/>
    </row>
    <row r="26" spans="2:15" x14ac:dyDescent="0.2">
      <c r="B26" s="21"/>
      <c r="C26" s="74"/>
      <c r="D26" s="74"/>
      <c r="E26" s="74"/>
      <c r="F26" s="74"/>
      <c r="G26" s="74"/>
      <c r="H26" s="74"/>
      <c r="I26" s="74"/>
      <c r="J26" s="74"/>
      <c r="K26" s="74"/>
      <c r="L26" s="74"/>
      <c r="M26" s="74"/>
      <c r="N26" s="74"/>
      <c r="O26" s="16"/>
    </row>
    <row r="27" spans="2:15" x14ac:dyDescent="0.2">
      <c r="B27" s="21"/>
      <c r="C27" s="74"/>
      <c r="D27" s="74"/>
      <c r="E27" s="74"/>
      <c r="F27" s="74"/>
      <c r="G27" s="74"/>
      <c r="H27" s="74"/>
      <c r="I27" s="74"/>
      <c r="J27" s="74"/>
      <c r="K27" s="74"/>
      <c r="L27" s="74"/>
      <c r="M27" s="74"/>
      <c r="N27" s="74"/>
      <c r="O27" s="16"/>
    </row>
    <row r="28" spans="2:15" x14ac:dyDescent="0.2">
      <c r="B28" s="21"/>
      <c r="C28" s="74"/>
      <c r="D28" s="74"/>
      <c r="E28" s="74"/>
      <c r="F28" s="74"/>
      <c r="G28" s="74"/>
      <c r="H28" s="74"/>
      <c r="I28" s="74"/>
      <c r="J28" s="74"/>
      <c r="K28" s="74"/>
      <c r="L28" s="74"/>
      <c r="M28" s="74"/>
      <c r="N28" s="74"/>
      <c r="O28" s="16"/>
    </row>
    <row r="29" spans="2:15" x14ac:dyDescent="0.2">
      <c r="B29" s="21"/>
      <c r="C29" s="74"/>
      <c r="D29" s="74"/>
      <c r="E29" s="74"/>
      <c r="F29" s="74"/>
      <c r="G29" s="74"/>
      <c r="H29" s="74"/>
      <c r="I29" s="74"/>
      <c r="J29" s="74"/>
      <c r="K29" s="74"/>
      <c r="L29" s="74"/>
      <c r="M29" s="74"/>
      <c r="N29" s="74"/>
      <c r="O29" s="16"/>
    </row>
    <row r="30" spans="2:15" x14ac:dyDescent="0.2">
      <c r="B30" s="21"/>
      <c r="C30" s="74"/>
      <c r="D30" s="74"/>
      <c r="E30" s="74"/>
      <c r="F30" s="74"/>
      <c r="G30" s="74"/>
      <c r="H30" s="74"/>
      <c r="I30" s="74"/>
      <c r="J30" s="74"/>
      <c r="K30" s="74"/>
      <c r="L30" s="74"/>
      <c r="M30" s="74"/>
      <c r="N30" s="74"/>
      <c r="O30" s="16"/>
    </row>
    <row r="31" spans="2:15" x14ac:dyDescent="0.2">
      <c r="B31" s="21"/>
      <c r="C31" s="74"/>
      <c r="D31" s="74"/>
      <c r="E31" s="74"/>
      <c r="F31" s="74"/>
      <c r="G31" s="74"/>
      <c r="H31" s="74"/>
      <c r="I31" s="74"/>
      <c r="J31" s="74"/>
      <c r="K31" s="74"/>
      <c r="L31" s="74"/>
      <c r="M31" s="74"/>
      <c r="N31" s="74"/>
      <c r="O31" s="16"/>
    </row>
    <row r="32" spans="2:15" x14ac:dyDescent="0.2">
      <c r="B32" s="21"/>
      <c r="C32" s="74"/>
      <c r="D32" s="74"/>
      <c r="E32" s="74"/>
      <c r="F32" s="74"/>
      <c r="G32" s="74"/>
      <c r="H32" s="74"/>
      <c r="I32" s="74"/>
      <c r="J32" s="74"/>
      <c r="K32" s="74"/>
      <c r="L32" s="74"/>
      <c r="M32" s="74"/>
      <c r="N32" s="74"/>
      <c r="O32" s="16"/>
    </row>
    <row r="33" spans="2:15" x14ac:dyDescent="0.2">
      <c r="B33" s="21"/>
      <c r="C33" s="74"/>
      <c r="D33" s="74"/>
      <c r="E33" s="74"/>
      <c r="F33" s="74"/>
      <c r="G33" s="74"/>
      <c r="H33" s="74"/>
      <c r="I33" s="74"/>
      <c r="J33" s="74"/>
      <c r="K33" s="74"/>
      <c r="L33" s="74"/>
      <c r="M33" s="74"/>
      <c r="N33" s="74"/>
      <c r="O33" s="16"/>
    </row>
    <row r="34" spans="2:15" x14ac:dyDescent="0.2">
      <c r="B34" s="17"/>
      <c r="C34" s="18"/>
      <c r="D34" s="18"/>
      <c r="E34" s="18"/>
      <c r="F34" s="18"/>
      <c r="G34" s="18"/>
      <c r="H34" s="18"/>
      <c r="I34" s="18"/>
      <c r="J34" s="18"/>
      <c r="K34" s="18"/>
      <c r="L34" s="18"/>
      <c r="M34" s="18"/>
      <c r="N34" s="18"/>
      <c r="O34" s="19"/>
    </row>
    <row r="35" spans="2:15" x14ac:dyDescent="0.2">
      <c r="C35" s="12"/>
      <c r="D35" s="12"/>
      <c r="E35" s="12"/>
      <c r="F35" s="12"/>
      <c r="G35" s="12"/>
      <c r="H35" s="12"/>
      <c r="I35" s="12"/>
      <c r="J35" s="12"/>
      <c r="K35" s="12"/>
      <c r="L35" s="12"/>
      <c r="M35" s="12"/>
      <c r="N35" s="12"/>
    </row>
    <row r="36" spans="2:15" x14ac:dyDescent="0.2">
      <c r="C36" s="12"/>
      <c r="D36" s="12"/>
      <c r="E36" s="12"/>
      <c r="F36" s="12"/>
      <c r="G36" s="12"/>
      <c r="H36" s="12"/>
      <c r="I36" s="12"/>
      <c r="J36" s="12"/>
      <c r="K36" s="12"/>
      <c r="L36" s="12"/>
      <c r="M36" s="12"/>
      <c r="N36" s="12"/>
    </row>
    <row r="37" spans="2:15" x14ac:dyDescent="0.2">
      <c r="C37" s="12"/>
      <c r="D37" s="12"/>
      <c r="E37" s="12"/>
      <c r="F37" s="12"/>
      <c r="G37" s="12"/>
      <c r="H37" s="12"/>
      <c r="I37" s="12"/>
      <c r="J37" s="12"/>
      <c r="K37" s="12"/>
      <c r="L37" s="12"/>
      <c r="M37" s="12"/>
      <c r="N37" s="12"/>
    </row>
    <row r="38" spans="2:15" x14ac:dyDescent="0.2">
      <c r="C38" s="12"/>
      <c r="D38" s="12"/>
      <c r="E38" s="12"/>
      <c r="F38" s="12"/>
      <c r="G38" s="12"/>
      <c r="H38" s="12"/>
      <c r="I38" s="12"/>
      <c r="J38" s="12"/>
      <c r="K38" s="12"/>
      <c r="L38" s="12"/>
      <c r="M38" s="12"/>
      <c r="N38" s="12"/>
    </row>
  </sheetData>
  <mergeCells count="1">
    <mergeCell ref="C5:N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P33"/>
  <sheetViews>
    <sheetView showGridLines="0" zoomScale="90" zoomScaleNormal="90" workbookViewId="0">
      <selection activeCell="C5" sqref="C5:N22"/>
    </sheetView>
  </sheetViews>
  <sheetFormatPr defaultRowHeight="14.25" x14ac:dyDescent="0.2"/>
  <cols>
    <col min="1" max="1" width="9.140625" style="11"/>
    <col min="2" max="2" width="1.42578125" style="11" customWidth="1"/>
    <col min="3" max="3" width="18.28515625" style="11" bestFit="1" customWidth="1"/>
    <col min="4" max="14" width="9.140625" style="11"/>
    <col min="15" max="15" width="1.42578125" style="11" customWidth="1"/>
    <col min="16" max="16384" width="9.140625" style="11"/>
  </cols>
  <sheetData>
    <row r="2" spans="2:16" ht="23.25" x14ac:dyDescent="0.35">
      <c r="B2" s="13" t="s">
        <v>34</v>
      </c>
      <c r="C2" s="13"/>
      <c r="D2" s="13"/>
      <c r="E2" s="13"/>
      <c r="F2" s="13"/>
      <c r="G2" s="13"/>
      <c r="H2" s="13"/>
      <c r="I2" s="13"/>
      <c r="J2" s="13"/>
      <c r="K2" s="13"/>
      <c r="L2" s="13"/>
      <c r="M2" s="13"/>
      <c r="N2" s="13"/>
      <c r="O2" s="13"/>
      <c r="P2" s="10"/>
    </row>
    <row r="3" spans="2:16" ht="15" customHeight="1" x14ac:dyDescent="0.35">
      <c r="B3" s="20"/>
      <c r="C3" s="14"/>
      <c r="D3" s="14"/>
      <c r="E3" s="14"/>
      <c r="F3" s="14"/>
      <c r="G3" s="14"/>
      <c r="H3" s="14"/>
      <c r="I3" s="14"/>
      <c r="J3" s="14"/>
      <c r="K3" s="14"/>
      <c r="L3" s="14"/>
      <c r="M3" s="14"/>
      <c r="N3" s="14"/>
      <c r="O3" s="15"/>
      <c r="P3" s="10"/>
    </row>
    <row r="4" spans="2:16" ht="15" x14ac:dyDescent="0.25">
      <c r="B4" s="21"/>
      <c r="C4" s="22" t="s">
        <v>36</v>
      </c>
      <c r="O4" s="16"/>
    </row>
    <row r="5" spans="2:16" ht="14.25" customHeight="1" x14ac:dyDescent="0.2">
      <c r="B5" s="21"/>
      <c r="C5" s="74" t="s">
        <v>108</v>
      </c>
      <c r="D5" s="74"/>
      <c r="E5" s="74"/>
      <c r="F5" s="74"/>
      <c r="G5" s="74"/>
      <c r="H5" s="74"/>
      <c r="I5" s="74"/>
      <c r="J5" s="74"/>
      <c r="K5" s="74"/>
      <c r="L5" s="74"/>
      <c r="M5" s="74"/>
      <c r="N5" s="74"/>
      <c r="O5" s="16"/>
    </row>
    <row r="6" spans="2:16" x14ac:dyDescent="0.2">
      <c r="B6" s="21"/>
      <c r="C6" s="74"/>
      <c r="D6" s="74"/>
      <c r="E6" s="74"/>
      <c r="F6" s="74"/>
      <c r="G6" s="74"/>
      <c r="H6" s="74"/>
      <c r="I6" s="74"/>
      <c r="J6" s="74"/>
      <c r="K6" s="74"/>
      <c r="L6" s="74"/>
      <c r="M6" s="74"/>
      <c r="N6" s="74"/>
      <c r="O6" s="16"/>
    </row>
    <row r="7" spans="2:16" x14ac:dyDescent="0.2">
      <c r="B7" s="21"/>
      <c r="C7" s="74"/>
      <c r="D7" s="74"/>
      <c r="E7" s="74"/>
      <c r="F7" s="74"/>
      <c r="G7" s="74"/>
      <c r="H7" s="74"/>
      <c r="I7" s="74"/>
      <c r="J7" s="74"/>
      <c r="K7" s="74"/>
      <c r="L7" s="74"/>
      <c r="M7" s="74"/>
      <c r="N7" s="74"/>
      <c r="O7" s="16"/>
    </row>
    <row r="8" spans="2:16" x14ac:dyDescent="0.2">
      <c r="B8" s="21"/>
      <c r="C8" s="74"/>
      <c r="D8" s="74"/>
      <c r="E8" s="74"/>
      <c r="F8" s="74"/>
      <c r="G8" s="74"/>
      <c r="H8" s="74"/>
      <c r="I8" s="74"/>
      <c r="J8" s="74"/>
      <c r="K8" s="74"/>
      <c r="L8" s="74"/>
      <c r="M8" s="74"/>
      <c r="N8" s="74"/>
      <c r="O8" s="16"/>
    </row>
    <row r="9" spans="2:16" x14ac:dyDescent="0.2">
      <c r="B9" s="21"/>
      <c r="C9" s="74"/>
      <c r="D9" s="74"/>
      <c r="E9" s="74"/>
      <c r="F9" s="74"/>
      <c r="G9" s="74"/>
      <c r="H9" s="74"/>
      <c r="I9" s="74"/>
      <c r="J9" s="74"/>
      <c r="K9" s="74"/>
      <c r="L9" s="74"/>
      <c r="M9" s="74"/>
      <c r="N9" s="74"/>
      <c r="O9" s="16"/>
    </row>
    <row r="10" spans="2:16" x14ac:dyDescent="0.2">
      <c r="B10" s="21"/>
      <c r="C10" s="74"/>
      <c r="D10" s="74"/>
      <c r="E10" s="74"/>
      <c r="F10" s="74"/>
      <c r="G10" s="74"/>
      <c r="H10" s="74"/>
      <c r="I10" s="74"/>
      <c r="J10" s="74"/>
      <c r="K10" s="74"/>
      <c r="L10" s="74"/>
      <c r="M10" s="74"/>
      <c r="N10" s="74"/>
      <c r="O10" s="16"/>
    </row>
    <row r="11" spans="2:16" x14ac:dyDescent="0.2">
      <c r="B11" s="21"/>
      <c r="C11" s="74"/>
      <c r="D11" s="74"/>
      <c r="E11" s="74"/>
      <c r="F11" s="74"/>
      <c r="G11" s="74"/>
      <c r="H11" s="74"/>
      <c r="I11" s="74"/>
      <c r="J11" s="74"/>
      <c r="K11" s="74"/>
      <c r="L11" s="74"/>
      <c r="M11" s="74"/>
      <c r="N11" s="74"/>
      <c r="O11" s="16"/>
    </row>
    <row r="12" spans="2:16" x14ac:dyDescent="0.2">
      <c r="B12" s="21"/>
      <c r="C12" s="74"/>
      <c r="D12" s="74"/>
      <c r="E12" s="74"/>
      <c r="F12" s="74"/>
      <c r="G12" s="74"/>
      <c r="H12" s="74"/>
      <c r="I12" s="74"/>
      <c r="J12" s="74"/>
      <c r="K12" s="74"/>
      <c r="L12" s="74"/>
      <c r="M12" s="74"/>
      <c r="N12" s="74"/>
      <c r="O12" s="16"/>
    </row>
    <row r="13" spans="2:16" x14ac:dyDescent="0.2">
      <c r="B13" s="21"/>
      <c r="C13" s="74"/>
      <c r="D13" s="74"/>
      <c r="E13" s="74"/>
      <c r="F13" s="74"/>
      <c r="G13" s="74"/>
      <c r="H13" s="74"/>
      <c r="I13" s="74"/>
      <c r="J13" s="74"/>
      <c r="K13" s="74"/>
      <c r="L13" s="74"/>
      <c r="M13" s="74"/>
      <c r="N13" s="74"/>
      <c r="O13" s="16"/>
    </row>
    <row r="14" spans="2:16" x14ac:dyDescent="0.2">
      <c r="B14" s="21"/>
      <c r="C14" s="74"/>
      <c r="D14" s="74"/>
      <c r="E14" s="74"/>
      <c r="F14" s="74"/>
      <c r="G14" s="74"/>
      <c r="H14" s="74"/>
      <c r="I14" s="74"/>
      <c r="J14" s="74"/>
      <c r="K14" s="74"/>
      <c r="L14" s="74"/>
      <c r="M14" s="74"/>
      <c r="N14" s="74"/>
      <c r="O14" s="16"/>
    </row>
    <row r="15" spans="2:16" x14ac:dyDescent="0.2">
      <c r="B15" s="21"/>
      <c r="C15" s="74"/>
      <c r="D15" s="74"/>
      <c r="E15" s="74"/>
      <c r="F15" s="74"/>
      <c r="G15" s="74"/>
      <c r="H15" s="74"/>
      <c r="I15" s="74"/>
      <c r="J15" s="74"/>
      <c r="K15" s="74"/>
      <c r="L15" s="74"/>
      <c r="M15" s="74"/>
      <c r="N15" s="74"/>
      <c r="O15" s="16"/>
    </row>
    <row r="16" spans="2:16" x14ac:dyDescent="0.2">
      <c r="B16" s="21"/>
      <c r="C16" s="74"/>
      <c r="D16" s="74"/>
      <c r="E16" s="74"/>
      <c r="F16" s="74"/>
      <c r="G16" s="74"/>
      <c r="H16" s="74"/>
      <c r="I16" s="74"/>
      <c r="J16" s="74"/>
      <c r="K16" s="74"/>
      <c r="L16" s="74"/>
      <c r="M16" s="74"/>
      <c r="N16" s="74"/>
      <c r="O16" s="16"/>
    </row>
    <row r="17" spans="2:15" x14ac:dyDescent="0.2">
      <c r="B17" s="21"/>
      <c r="C17" s="74"/>
      <c r="D17" s="74"/>
      <c r="E17" s="74"/>
      <c r="F17" s="74"/>
      <c r="G17" s="74"/>
      <c r="H17" s="74"/>
      <c r="I17" s="74"/>
      <c r="J17" s="74"/>
      <c r="K17" s="74"/>
      <c r="L17" s="74"/>
      <c r="M17" s="74"/>
      <c r="N17" s="74"/>
      <c r="O17" s="16"/>
    </row>
    <row r="18" spans="2:15" x14ac:dyDescent="0.2">
      <c r="B18" s="21"/>
      <c r="C18" s="74"/>
      <c r="D18" s="74"/>
      <c r="E18" s="74"/>
      <c r="F18" s="74"/>
      <c r="G18" s="74"/>
      <c r="H18" s="74"/>
      <c r="I18" s="74"/>
      <c r="J18" s="74"/>
      <c r="K18" s="74"/>
      <c r="L18" s="74"/>
      <c r="M18" s="74"/>
      <c r="N18" s="74"/>
      <c r="O18" s="16"/>
    </row>
    <row r="19" spans="2:15" x14ac:dyDescent="0.2">
      <c r="B19" s="21"/>
      <c r="C19" s="74"/>
      <c r="D19" s="74"/>
      <c r="E19" s="74"/>
      <c r="F19" s="74"/>
      <c r="G19" s="74"/>
      <c r="H19" s="74"/>
      <c r="I19" s="74"/>
      <c r="J19" s="74"/>
      <c r="K19" s="74"/>
      <c r="L19" s="74"/>
      <c r="M19" s="74"/>
      <c r="N19" s="74"/>
      <c r="O19" s="16"/>
    </row>
    <row r="20" spans="2:15" x14ac:dyDescent="0.2">
      <c r="B20" s="21"/>
      <c r="C20" s="74"/>
      <c r="D20" s="74"/>
      <c r="E20" s="74"/>
      <c r="F20" s="74"/>
      <c r="G20" s="74"/>
      <c r="H20" s="74"/>
      <c r="I20" s="74"/>
      <c r="J20" s="74"/>
      <c r="K20" s="74"/>
      <c r="L20" s="74"/>
      <c r="M20" s="74"/>
      <c r="N20" s="74"/>
      <c r="O20" s="16"/>
    </row>
    <row r="21" spans="2:15" x14ac:dyDescent="0.2">
      <c r="B21" s="21"/>
      <c r="C21" s="74"/>
      <c r="D21" s="74"/>
      <c r="E21" s="74"/>
      <c r="F21" s="74"/>
      <c r="G21" s="74"/>
      <c r="H21" s="74"/>
      <c r="I21" s="74"/>
      <c r="J21" s="74"/>
      <c r="K21" s="74"/>
      <c r="L21" s="74"/>
      <c r="M21" s="74"/>
      <c r="N21" s="74"/>
      <c r="O21" s="16"/>
    </row>
    <row r="22" spans="2:15" x14ac:dyDescent="0.2">
      <c r="B22" s="21"/>
      <c r="C22" s="74"/>
      <c r="D22" s="74"/>
      <c r="E22" s="74"/>
      <c r="F22" s="74"/>
      <c r="G22" s="74"/>
      <c r="H22" s="74"/>
      <c r="I22" s="74"/>
      <c r="J22" s="74"/>
      <c r="K22" s="74"/>
      <c r="L22" s="74"/>
      <c r="M22" s="74"/>
      <c r="N22" s="74"/>
      <c r="O22" s="16"/>
    </row>
    <row r="23" spans="2:15" ht="15" x14ac:dyDescent="0.25">
      <c r="B23" s="21"/>
      <c r="C23" s="22" t="s">
        <v>42</v>
      </c>
      <c r="D23" s="12"/>
      <c r="E23" s="12"/>
      <c r="F23" s="12"/>
      <c r="G23" s="12"/>
      <c r="H23" s="12"/>
      <c r="I23" s="12"/>
      <c r="J23" s="12"/>
      <c r="K23" s="12"/>
      <c r="L23" s="12"/>
      <c r="M23" s="12"/>
      <c r="N23" s="12"/>
      <c r="O23" s="16"/>
    </row>
    <row r="24" spans="2:15" ht="28.5" x14ac:dyDescent="0.2">
      <c r="B24" s="21"/>
      <c r="C24" s="67" t="s">
        <v>46</v>
      </c>
      <c r="D24" s="62" t="s">
        <v>48</v>
      </c>
      <c r="E24" s="63"/>
      <c r="F24" s="63"/>
      <c r="G24" s="63"/>
      <c r="H24" s="63"/>
      <c r="I24" s="63"/>
      <c r="J24" s="63"/>
      <c r="K24" s="63"/>
      <c r="L24" s="63"/>
      <c r="M24" s="63"/>
      <c r="N24" s="64"/>
      <c r="O24" s="16"/>
    </row>
    <row r="25" spans="2:15" ht="28.5" x14ac:dyDescent="0.2">
      <c r="B25" s="21"/>
      <c r="C25" s="67" t="s">
        <v>47</v>
      </c>
      <c r="D25" s="62" t="s">
        <v>49</v>
      </c>
      <c r="E25" s="63"/>
      <c r="F25" s="63"/>
      <c r="G25" s="63"/>
      <c r="H25" s="63"/>
      <c r="I25" s="63"/>
      <c r="J25" s="63"/>
      <c r="K25" s="63"/>
      <c r="L25" s="63"/>
      <c r="M25" s="63"/>
      <c r="N25" s="64"/>
      <c r="O25" s="16"/>
    </row>
    <row r="26" spans="2:15" x14ac:dyDescent="0.2">
      <c r="B26" s="21"/>
      <c r="C26" s="67" t="s">
        <v>1</v>
      </c>
      <c r="D26" s="62" t="s">
        <v>51</v>
      </c>
      <c r="E26" s="63"/>
      <c r="F26" s="63"/>
      <c r="G26" s="63"/>
      <c r="H26" s="63"/>
      <c r="I26" s="63"/>
      <c r="J26" s="63"/>
      <c r="K26" s="63"/>
      <c r="L26" s="63"/>
      <c r="M26" s="63"/>
      <c r="N26" s="64"/>
      <c r="O26" s="16"/>
    </row>
    <row r="27" spans="2:15" x14ac:dyDescent="0.2">
      <c r="B27" s="21"/>
      <c r="C27" s="67" t="s">
        <v>2</v>
      </c>
      <c r="D27" s="62" t="s">
        <v>50</v>
      </c>
      <c r="E27" s="63"/>
      <c r="F27" s="63"/>
      <c r="G27" s="63"/>
      <c r="H27" s="63"/>
      <c r="I27" s="63"/>
      <c r="J27" s="63"/>
      <c r="K27" s="63"/>
      <c r="L27" s="63"/>
      <c r="M27" s="63"/>
      <c r="N27" s="64"/>
      <c r="O27" s="16"/>
    </row>
    <row r="28" spans="2:15" x14ac:dyDescent="0.2">
      <c r="B28" s="21"/>
      <c r="C28" s="68" t="s">
        <v>3</v>
      </c>
      <c r="D28" s="65" t="s">
        <v>52</v>
      </c>
      <c r="E28" s="65"/>
      <c r="F28" s="65"/>
      <c r="G28" s="65"/>
      <c r="H28" s="65"/>
      <c r="I28" s="65"/>
      <c r="J28" s="65"/>
      <c r="K28" s="65"/>
      <c r="L28" s="65"/>
      <c r="M28" s="65"/>
      <c r="N28" s="66"/>
      <c r="O28" s="16"/>
    </row>
    <row r="29" spans="2:15" x14ac:dyDescent="0.2">
      <c r="B29" s="21"/>
      <c r="C29" s="68" t="s">
        <v>6</v>
      </c>
      <c r="D29" s="65" t="s">
        <v>43</v>
      </c>
      <c r="E29" s="65"/>
      <c r="F29" s="65"/>
      <c r="G29" s="65"/>
      <c r="H29" s="65"/>
      <c r="I29" s="65"/>
      <c r="J29" s="65"/>
      <c r="K29" s="65"/>
      <c r="L29" s="65"/>
      <c r="M29" s="65"/>
      <c r="N29" s="66"/>
      <c r="O29" s="16"/>
    </row>
    <row r="30" spans="2:15" x14ac:dyDescent="0.2">
      <c r="B30" s="21"/>
      <c r="C30" s="69" t="s">
        <v>0</v>
      </c>
      <c r="D30" s="75" t="s">
        <v>44</v>
      </c>
      <c r="E30" s="76"/>
      <c r="F30" s="76"/>
      <c r="G30" s="76"/>
      <c r="H30" s="76"/>
      <c r="I30" s="76"/>
      <c r="J30" s="76"/>
      <c r="K30" s="76"/>
      <c r="L30" s="76"/>
      <c r="M30" s="76"/>
      <c r="N30" s="77"/>
      <c r="O30" s="16"/>
    </row>
    <row r="31" spans="2:15" x14ac:dyDescent="0.2">
      <c r="B31" s="21"/>
      <c r="C31" s="69"/>
      <c r="D31" s="78"/>
      <c r="E31" s="79"/>
      <c r="F31" s="79"/>
      <c r="G31" s="79"/>
      <c r="H31" s="79"/>
      <c r="I31" s="79"/>
      <c r="J31" s="79"/>
      <c r="K31" s="79"/>
      <c r="L31" s="79"/>
      <c r="M31" s="79"/>
      <c r="N31" s="80"/>
      <c r="O31" s="16"/>
    </row>
    <row r="32" spans="2:15" ht="15" x14ac:dyDescent="0.25">
      <c r="B32" s="21"/>
      <c r="C32" s="70"/>
      <c r="D32" s="71" t="s">
        <v>45</v>
      </c>
      <c r="E32" s="72"/>
      <c r="F32" s="72"/>
      <c r="G32" s="72"/>
      <c r="H32" s="72"/>
      <c r="I32" s="72"/>
      <c r="J32" s="72"/>
      <c r="K32" s="72"/>
      <c r="L32" s="72"/>
      <c r="M32" s="72"/>
      <c r="N32" s="73"/>
      <c r="O32" s="16"/>
    </row>
    <row r="33" spans="2:15" x14ac:dyDescent="0.2">
      <c r="B33" s="17"/>
      <c r="C33" s="18"/>
      <c r="D33" s="18"/>
      <c r="E33" s="18"/>
      <c r="F33" s="18"/>
      <c r="G33" s="18"/>
      <c r="H33" s="18"/>
      <c r="I33" s="18"/>
      <c r="J33" s="18"/>
      <c r="K33" s="18"/>
      <c r="L33" s="18"/>
      <c r="M33" s="18"/>
      <c r="N33" s="18"/>
      <c r="O33" s="19"/>
    </row>
  </sheetData>
  <mergeCells count="2">
    <mergeCell ref="C5:N22"/>
    <mergeCell ref="D30:N31"/>
  </mergeCells>
  <hyperlinks>
    <hyperlink ref="D32" r:id="rId1" xr:uid="{AB11D5B3-3A72-49A5-89DB-2ABB2DE297BA}"/>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D57"/>
  <sheetViews>
    <sheetView showGridLines="0" zoomScale="90" zoomScaleNormal="90" workbookViewId="0">
      <selection activeCell="C4" sqref="C4"/>
    </sheetView>
  </sheetViews>
  <sheetFormatPr defaultRowHeight="15" x14ac:dyDescent="0.25"/>
  <cols>
    <col min="2" max="2" width="24.7109375" customWidth="1"/>
    <col min="3" max="7" width="15" customWidth="1"/>
    <col min="9" max="9" width="2.85546875" customWidth="1"/>
    <col min="10" max="10" width="24.7109375" customWidth="1"/>
    <col min="11" max="15" width="15" customWidth="1"/>
    <col min="17" max="17" width="2.85546875" customWidth="1"/>
    <col min="18" max="18" width="24.7109375" customWidth="1"/>
    <col min="19" max="23" width="15" customWidth="1"/>
    <col min="55" max="55" width="11.5703125" bestFit="1" customWidth="1"/>
    <col min="56" max="56" width="12.7109375" bestFit="1" customWidth="1"/>
  </cols>
  <sheetData>
    <row r="2" spans="2:56" x14ac:dyDescent="0.25">
      <c r="B2" t="s">
        <v>17</v>
      </c>
      <c r="C2" s="4"/>
    </row>
    <row r="3" spans="2:56" x14ac:dyDescent="0.25">
      <c r="B3" t="s">
        <v>18</v>
      </c>
      <c r="C3" s="2"/>
      <c r="BC3" s="6" t="s">
        <v>25</v>
      </c>
      <c r="BD3" s="7" t="s">
        <v>26</v>
      </c>
    </row>
    <row r="4" spans="2:56" x14ac:dyDescent="0.25">
      <c r="B4" t="s">
        <v>11</v>
      </c>
      <c r="C4" s="3">
        <v>45061</v>
      </c>
      <c r="BC4" s="1">
        <v>44880</v>
      </c>
      <c r="BD4" t="s">
        <v>41</v>
      </c>
    </row>
    <row r="5" spans="2:56" x14ac:dyDescent="0.25">
      <c r="B5" t="s">
        <v>16</v>
      </c>
      <c r="C5" s="5" t="str">
        <f>IFERROR(INDEX($BD$4:$BD$57,MATCH($C$4,$BC$4:$BC$57,0)),"")</f>
        <v>2023 Q1</v>
      </c>
      <c r="BC5" s="1">
        <v>44972</v>
      </c>
      <c r="BD5" t="s">
        <v>19</v>
      </c>
    </row>
    <row r="6" spans="2:56" x14ac:dyDescent="0.25">
      <c r="C6" s="46"/>
      <c r="BC6" s="1">
        <v>45061</v>
      </c>
      <c r="BD6" t="s">
        <v>20</v>
      </c>
    </row>
    <row r="7" spans="2:56" x14ac:dyDescent="0.25">
      <c r="C7" s="46"/>
      <c r="BC7" s="1">
        <v>45153</v>
      </c>
      <c r="BD7" t="s">
        <v>21</v>
      </c>
    </row>
    <row r="8" spans="2:56" x14ac:dyDescent="0.25">
      <c r="B8" s="48" t="str">
        <f>$C$2&amp;" "&amp;$C$5&amp;" "&amp;IF(RIGHT($C$5,5)="Final","Data Submission","YTD Report")&amp;" for the "&amp;C9&amp;" Benefit Year Submitted "&amp;TEXT($C$4,"MMMM, D, YYYY")</f>
        <v xml:space="preserve"> 2023 Q1 YTD Report for the 2023 Benefit Year Submitted May, 15, 2023</v>
      </c>
      <c r="C8" s="49"/>
      <c r="D8" s="49"/>
      <c r="E8" s="49"/>
      <c r="F8" s="49"/>
      <c r="G8" s="49"/>
      <c r="H8" s="49"/>
      <c r="J8" s="48" t="str">
        <f>$C$2&amp;" "&amp;$C$5&amp;" "&amp;IF(RIGHT($C$5,5)="Final","Data Submission Restatement","Restatement Report")&amp;" for the "&amp;K9&amp;" Benefit Year Submitted "&amp;TEXT($C$4,"MMMM, D, YYYY")</f>
        <v xml:space="preserve"> 2023 Q1 Restatement Report for the 2022 Benefit Year Submitted May, 15, 2023</v>
      </c>
      <c r="K8" s="49"/>
      <c r="L8" s="49"/>
      <c r="M8" s="49"/>
      <c r="N8" s="49"/>
      <c r="O8" s="49"/>
      <c r="P8" s="49"/>
      <c r="R8" s="48" t="str">
        <f>$C$2&amp;" "&amp;$C$5&amp;" "&amp;IF(RIGHT($C$5,5)="Final","Data Submission Restatement","Restatement Report")&amp;" for the "&amp;S9&amp;" Benefit Year Submitted "&amp;TEXT($C$4,"MMMM, D, YYYY")</f>
        <v xml:space="preserve"> 2023 Q1 Restatement Report for the 2021 Benefit Year Submitted May, 15, 2023</v>
      </c>
      <c r="S8" s="49"/>
      <c r="T8" s="49"/>
      <c r="U8" s="49"/>
      <c r="V8" s="49"/>
      <c r="W8" s="49"/>
      <c r="X8" s="49"/>
      <c r="BC8" s="1">
        <v>45245</v>
      </c>
      <c r="BD8" t="s">
        <v>22</v>
      </c>
    </row>
    <row r="9" spans="2:56" x14ac:dyDescent="0.25">
      <c r="B9" s="23" t="s">
        <v>32</v>
      </c>
      <c r="C9" s="24">
        <f>YEAR($C$4)-IF(OR(RIGHT($C$5,2)="Q4",RIGHT($C$5,5)="Final"),1,0)</f>
        <v>2023</v>
      </c>
      <c r="D9" s="25"/>
      <c r="E9" s="25"/>
      <c r="F9" s="25"/>
      <c r="G9" s="25"/>
      <c r="H9" s="26"/>
      <c r="I9" s="47"/>
      <c r="J9" s="23" t="s">
        <v>32</v>
      </c>
      <c r="K9" s="24">
        <f>YEAR($C$4)-IF(OR(RIGHT($C$5,2)="Q4",RIGHT($C$5,5)="Final"),2,1)</f>
        <v>2022</v>
      </c>
      <c r="L9" s="25"/>
      <c r="M9" s="25"/>
      <c r="N9" s="25"/>
      <c r="O9" s="25"/>
      <c r="P9" s="26"/>
      <c r="Q9" s="47"/>
      <c r="R9" s="23" t="s">
        <v>32</v>
      </c>
      <c r="S9" s="24">
        <f>YEAR($C$4)-IF(OR(RIGHT($C$5,2)="Q4",RIGHT($C$5,5)="Final"),3,2)</f>
        <v>2021</v>
      </c>
      <c r="T9" s="25"/>
      <c r="U9" s="25"/>
      <c r="V9" s="25"/>
      <c r="W9" s="25"/>
      <c r="X9" s="26"/>
      <c r="BC9" s="1">
        <v>45337</v>
      </c>
      <c r="BD9" t="s">
        <v>23</v>
      </c>
    </row>
    <row r="10" spans="2:56" x14ac:dyDescent="0.25">
      <c r="B10" s="27" t="s">
        <v>7</v>
      </c>
      <c r="C10" s="28">
        <f>DATE(C$9,1,1)</f>
        <v>44927</v>
      </c>
      <c r="H10" s="29"/>
      <c r="I10" s="47"/>
      <c r="J10" s="27" t="s">
        <v>7</v>
      </c>
      <c r="K10" s="28">
        <f>DATE(YEAR($C$4)-IF(OR(RIGHT($C$5,2)="Q4",RIGHT($C$5,5)="Final"),2,1),1,1)</f>
        <v>44562</v>
      </c>
      <c r="P10" s="29"/>
      <c r="Q10" s="47"/>
      <c r="R10" s="27" t="s">
        <v>7</v>
      </c>
      <c r="S10" s="28">
        <f>DATE(YEAR($C$4)-IF(OR(RIGHT($C$5,2)="Q4",RIGHT($C$5,5)="Final"),3,2),1,1)</f>
        <v>44197</v>
      </c>
      <c r="X10" s="29"/>
      <c r="BC10" s="1">
        <v>45427</v>
      </c>
      <c r="BD10" t="s">
        <v>27</v>
      </c>
    </row>
    <row r="11" spans="2:56" x14ac:dyDescent="0.25">
      <c r="B11" s="27" t="s">
        <v>8</v>
      </c>
      <c r="C11" s="28">
        <f>DATE(C$9,IF(RIGHT($C$5,2)="Q1",3,IF(RIGHT($C$5,2)="Q2",6,IF(RIGHT($C$5,2)="Q3",9,12))),IF(OR(RIGHT($C$5,2)="Q2",RIGHT($C$5,2)="Q3"),30,31))</f>
        <v>45016</v>
      </c>
      <c r="H11" s="29"/>
      <c r="I11" s="47"/>
      <c r="J11" s="27" t="s">
        <v>8</v>
      </c>
      <c r="K11" s="28">
        <f>DATE(YEAR($C$4)-IF(OR(RIGHT($C$5,2)="Q4",RIGHT($C$5,5)="Final"),2,1),12,31)</f>
        <v>44926</v>
      </c>
      <c r="P11" s="29"/>
      <c r="Q11" s="47"/>
      <c r="R11" s="27" t="s">
        <v>8</v>
      </c>
      <c r="S11" s="28">
        <f>DATE(YEAR($C$4)-IF(OR(RIGHT($C$5,2)="Q4",RIGHT($C$5,5)="Final"),3,2),12,31)</f>
        <v>44561</v>
      </c>
      <c r="X11" s="29"/>
      <c r="BC11" s="1">
        <v>45519</v>
      </c>
      <c r="BD11" t="s">
        <v>28</v>
      </c>
    </row>
    <row r="12" spans="2:56" x14ac:dyDescent="0.25">
      <c r="B12" s="27" t="s">
        <v>9</v>
      </c>
      <c r="C12" s="28">
        <f>IF(RIGHT($C$5,5)="Final",DATE(YEAR($C$4),7,31),C$11)</f>
        <v>45016</v>
      </c>
      <c r="H12" s="29"/>
      <c r="I12" s="47"/>
      <c r="J12" s="27" t="s">
        <v>9</v>
      </c>
      <c r="K12" s="28">
        <f>C12</f>
        <v>45016</v>
      </c>
      <c r="P12" s="29"/>
      <c r="Q12" s="47"/>
      <c r="R12" s="27" t="s">
        <v>9</v>
      </c>
      <c r="S12" s="28">
        <f>C12</f>
        <v>45016</v>
      </c>
      <c r="X12" s="29"/>
      <c r="BC12" s="1">
        <v>45611</v>
      </c>
      <c r="BD12" t="s">
        <v>29</v>
      </c>
    </row>
    <row r="13" spans="2:56" x14ac:dyDescent="0.25">
      <c r="B13" s="30"/>
      <c r="C13" s="1"/>
      <c r="H13" s="29"/>
      <c r="I13" s="47"/>
      <c r="J13" s="30"/>
      <c r="K13" s="1"/>
      <c r="P13" s="29"/>
      <c r="Q13" s="47"/>
      <c r="R13" s="30"/>
      <c r="S13" s="1"/>
      <c r="X13" s="29"/>
      <c r="BC13" s="1">
        <v>45703</v>
      </c>
      <c r="BD13" t="s">
        <v>30</v>
      </c>
    </row>
    <row r="14" spans="2:56" x14ac:dyDescent="0.25">
      <c r="B14" s="30"/>
      <c r="C14" s="1"/>
      <c r="H14" s="29"/>
      <c r="I14" s="47"/>
      <c r="J14" s="30"/>
      <c r="K14" s="1"/>
      <c r="P14" s="29"/>
      <c r="Q14" s="47"/>
      <c r="R14" s="30"/>
      <c r="S14" s="1"/>
      <c r="X14" s="29"/>
      <c r="BC14" s="1">
        <v>45792</v>
      </c>
      <c r="BD14" t="s">
        <v>53</v>
      </c>
    </row>
    <row r="15" spans="2:56" x14ac:dyDescent="0.25">
      <c r="B15" s="31" t="s">
        <v>14</v>
      </c>
      <c r="C15" s="8"/>
      <c r="H15" s="29"/>
      <c r="I15" s="47"/>
      <c r="J15" s="31" t="s">
        <v>14</v>
      </c>
      <c r="K15" s="8"/>
      <c r="P15" s="29"/>
      <c r="Q15" s="47"/>
      <c r="R15" s="31" t="s">
        <v>14</v>
      </c>
      <c r="S15" s="8"/>
      <c r="X15" s="29"/>
      <c r="BC15" s="1">
        <v>45884</v>
      </c>
      <c r="BD15" t="s">
        <v>54</v>
      </c>
    </row>
    <row r="16" spans="2:56" x14ac:dyDescent="0.25">
      <c r="B16" s="31" t="s">
        <v>15</v>
      </c>
      <c r="C16" s="8"/>
      <c r="H16" s="29"/>
      <c r="I16" s="47"/>
      <c r="J16" s="31" t="s">
        <v>15</v>
      </c>
      <c r="K16" s="8"/>
      <c r="P16" s="29"/>
      <c r="Q16" s="47"/>
      <c r="R16" s="31" t="s">
        <v>15</v>
      </c>
      <c r="S16" s="8"/>
      <c r="X16" s="29"/>
      <c r="BC16" s="1">
        <v>45976</v>
      </c>
      <c r="BD16" t="s">
        <v>55</v>
      </c>
    </row>
    <row r="17" spans="2:56" x14ac:dyDescent="0.25">
      <c r="B17" s="30"/>
      <c r="H17" s="29"/>
      <c r="I17" s="47"/>
      <c r="J17" s="30"/>
      <c r="P17" s="29"/>
      <c r="Q17" s="47"/>
      <c r="R17" s="30"/>
      <c r="X17" s="29"/>
      <c r="BC17" s="1">
        <v>46068</v>
      </c>
      <c r="BD17" t="s">
        <v>56</v>
      </c>
    </row>
    <row r="18" spans="2:56" x14ac:dyDescent="0.25">
      <c r="B18" s="32" t="s">
        <v>4</v>
      </c>
      <c r="C18" s="33" t="s">
        <v>1</v>
      </c>
      <c r="D18" s="33" t="s">
        <v>2</v>
      </c>
      <c r="E18" s="33" t="s">
        <v>3</v>
      </c>
      <c r="F18" s="33" t="s">
        <v>6</v>
      </c>
      <c r="G18" s="33" t="s">
        <v>0</v>
      </c>
      <c r="H18" s="29"/>
      <c r="I18" s="47"/>
      <c r="J18" s="32" t="s">
        <v>4</v>
      </c>
      <c r="K18" s="33" t="s">
        <v>1</v>
      </c>
      <c r="L18" s="33" t="s">
        <v>2</v>
      </c>
      <c r="M18" s="33" t="s">
        <v>3</v>
      </c>
      <c r="N18" s="33" t="s">
        <v>6</v>
      </c>
      <c r="O18" s="33" t="s">
        <v>0</v>
      </c>
      <c r="P18" s="29"/>
      <c r="Q18" s="47"/>
      <c r="R18" s="32" t="s">
        <v>4</v>
      </c>
      <c r="S18" s="33" t="s">
        <v>1</v>
      </c>
      <c r="T18" s="33" t="s">
        <v>2</v>
      </c>
      <c r="U18" s="33" t="s">
        <v>3</v>
      </c>
      <c r="V18" s="33" t="s">
        <v>6</v>
      </c>
      <c r="W18" s="33" t="s">
        <v>0</v>
      </c>
      <c r="X18" s="29"/>
      <c r="BC18" s="1">
        <v>46157</v>
      </c>
      <c r="BD18" t="s">
        <v>57</v>
      </c>
    </row>
    <row r="19" spans="2:56" x14ac:dyDescent="0.25">
      <c r="B19" s="34" t="s">
        <v>37</v>
      </c>
      <c r="C19" s="9"/>
      <c r="D19" s="9"/>
      <c r="E19" s="9"/>
      <c r="F19" s="60"/>
      <c r="G19" s="60"/>
      <c r="H19" s="29"/>
      <c r="I19" s="47"/>
      <c r="J19" s="34" t="s">
        <v>37</v>
      </c>
      <c r="K19" s="9"/>
      <c r="L19" s="9"/>
      <c r="M19" s="9"/>
      <c r="N19" s="60"/>
      <c r="O19" s="60"/>
      <c r="P19" s="29"/>
      <c r="Q19" s="47"/>
      <c r="R19" s="34" t="s">
        <v>37</v>
      </c>
      <c r="S19" s="9"/>
      <c r="T19" s="9"/>
      <c r="U19" s="9"/>
      <c r="V19" s="60"/>
      <c r="W19" s="60"/>
      <c r="X19" s="29"/>
      <c r="BC19" s="1">
        <v>46249</v>
      </c>
      <c r="BD19" t="s">
        <v>58</v>
      </c>
    </row>
    <row r="20" spans="2:56" x14ac:dyDescent="0.25">
      <c r="B20" s="34" t="s">
        <v>5</v>
      </c>
      <c r="C20" s="9"/>
      <c r="D20" s="9"/>
      <c r="E20" s="9"/>
      <c r="F20" s="60"/>
      <c r="G20" s="60"/>
      <c r="H20" s="29"/>
      <c r="I20" s="47"/>
      <c r="J20" s="34" t="s">
        <v>5</v>
      </c>
      <c r="K20" s="9"/>
      <c r="L20" s="9"/>
      <c r="M20" s="9"/>
      <c r="N20" s="60"/>
      <c r="O20" s="60"/>
      <c r="P20" s="29"/>
      <c r="Q20" s="47"/>
      <c r="R20" s="34" t="s">
        <v>5</v>
      </c>
      <c r="S20" s="9"/>
      <c r="T20" s="9"/>
      <c r="U20" s="9"/>
      <c r="V20" s="60"/>
      <c r="W20" s="60"/>
      <c r="X20" s="29"/>
      <c r="BC20" s="1">
        <v>46341</v>
      </c>
      <c r="BD20" t="s">
        <v>59</v>
      </c>
    </row>
    <row r="21" spans="2:56" x14ac:dyDescent="0.25">
      <c r="B21" s="34">
        <v>97151</v>
      </c>
      <c r="C21" s="9"/>
      <c r="D21" s="9"/>
      <c r="E21" s="9"/>
      <c r="F21" s="60"/>
      <c r="G21" s="60"/>
      <c r="H21" s="29"/>
      <c r="I21" s="47"/>
      <c r="J21" s="34">
        <v>97151</v>
      </c>
      <c r="K21" s="9"/>
      <c r="L21" s="9"/>
      <c r="M21" s="9"/>
      <c r="N21" s="60"/>
      <c r="O21" s="60"/>
      <c r="P21" s="29"/>
      <c r="Q21" s="47"/>
      <c r="R21" s="34">
        <v>97151</v>
      </c>
      <c r="S21" s="9"/>
      <c r="T21" s="9"/>
      <c r="U21" s="9"/>
      <c r="V21" s="60"/>
      <c r="W21" s="60"/>
      <c r="X21" s="29"/>
      <c r="BC21" s="1">
        <v>46433</v>
      </c>
      <c r="BD21" t="s">
        <v>60</v>
      </c>
    </row>
    <row r="22" spans="2:56" x14ac:dyDescent="0.25">
      <c r="B22" s="34">
        <v>97152</v>
      </c>
      <c r="C22" s="9"/>
      <c r="D22" s="9"/>
      <c r="E22" s="9"/>
      <c r="F22" s="60"/>
      <c r="G22" s="60"/>
      <c r="H22" s="29"/>
      <c r="I22" s="47"/>
      <c r="J22" s="34">
        <v>97152</v>
      </c>
      <c r="K22" s="9"/>
      <c r="L22" s="9"/>
      <c r="M22" s="9"/>
      <c r="N22" s="60"/>
      <c r="O22" s="60"/>
      <c r="P22" s="29"/>
      <c r="Q22" s="47"/>
      <c r="R22" s="34">
        <v>97152</v>
      </c>
      <c r="S22" s="9"/>
      <c r="T22" s="9"/>
      <c r="U22" s="9"/>
      <c r="V22" s="60"/>
      <c r="W22" s="60"/>
      <c r="X22" s="29"/>
      <c r="BC22" s="1">
        <v>46522</v>
      </c>
      <c r="BD22" t="s">
        <v>61</v>
      </c>
    </row>
    <row r="23" spans="2:56" x14ac:dyDescent="0.25">
      <c r="B23" s="34">
        <v>97153</v>
      </c>
      <c r="C23" s="9"/>
      <c r="D23" s="9"/>
      <c r="E23" s="9"/>
      <c r="F23" s="60"/>
      <c r="G23" s="60"/>
      <c r="H23" s="29"/>
      <c r="I23" s="47"/>
      <c r="J23" s="34">
        <v>97153</v>
      </c>
      <c r="K23" s="9"/>
      <c r="L23" s="9"/>
      <c r="M23" s="9"/>
      <c r="N23" s="60"/>
      <c r="O23" s="60"/>
      <c r="P23" s="29"/>
      <c r="Q23" s="47"/>
      <c r="R23" s="34">
        <v>97153</v>
      </c>
      <c r="S23" s="9"/>
      <c r="T23" s="9"/>
      <c r="U23" s="9"/>
      <c r="V23" s="60"/>
      <c r="W23" s="60"/>
      <c r="X23" s="29"/>
      <c r="BC23" s="1">
        <v>46614</v>
      </c>
      <c r="BD23" t="s">
        <v>62</v>
      </c>
    </row>
    <row r="24" spans="2:56" x14ac:dyDescent="0.25">
      <c r="B24" s="34">
        <v>97154</v>
      </c>
      <c r="C24" s="9"/>
      <c r="D24" s="9"/>
      <c r="E24" s="9"/>
      <c r="F24" s="60"/>
      <c r="G24" s="60"/>
      <c r="H24" s="29"/>
      <c r="I24" s="47"/>
      <c r="J24" s="34">
        <v>97154</v>
      </c>
      <c r="K24" s="9"/>
      <c r="L24" s="9"/>
      <c r="M24" s="9"/>
      <c r="N24" s="60"/>
      <c r="O24" s="60"/>
      <c r="P24" s="29"/>
      <c r="Q24" s="47"/>
      <c r="R24" s="34">
        <v>97154</v>
      </c>
      <c r="S24" s="9"/>
      <c r="T24" s="9"/>
      <c r="U24" s="9"/>
      <c r="V24" s="60"/>
      <c r="W24" s="60"/>
      <c r="X24" s="29"/>
      <c r="BC24" s="1">
        <v>46706</v>
      </c>
      <c r="BD24" t="s">
        <v>63</v>
      </c>
    </row>
    <row r="25" spans="2:56" x14ac:dyDescent="0.25">
      <c r="B25" s="34">
        <v>97155</v>
      </c>
      <c r="C25" s="9"/>
      <c r="D25" s="9"/>
      <c r="E25" s="9"/>
      <c r="F25" s="60"/>
      <c r="G25" s="60"/>
      <c r="H25" s="29"/>
      <c r="I25" s="47"/>
      <c r="J25" s="34">
        <v>97155</v>
      </c>
      <c r="K25" s="9"/>
      <c r="L25" s="9"/>
      <c r="M25" s="9"/>
      <c r="N25" s="60"/>
      <c r="O25" s="60"/>
      <c r="P25" s="29"/>
      <c r="Q25" s="47"/>
      <c r="R25" s="34">
        <v>97155</v>
      </c>
      <c r="S25" s="9"/>
      <c r="T25" s="9"/>
      <c r="U25" s="9"/>
      <c r="V25" s="60"/>
      <c r="W25" s="60"/>
      <c r="X25" s="29"/>
      <c r="BC25" s="1">
        <v>46798</v>
      </c>
      <c r="BD25" t="s">
        <v>64</v>
      </c>
    </row>
    <row r="26" spans="2:56" x14ac:dyDescent="0.25">
      <c r="B26" s="34">
        <v>97156</v>
      </c>
      <c r="C26" s="9"/>
      <c r="D26" s="9"/>
      <c r="E26" s="9"/>
      <c r="F26" s="60"/>
      <c r="G26" s="60"/>
      <c r="H26" s="29"/>
      <c r="I26" s="47"/>
      <c r="J26" s="34">
        <v>97156</v>
      </c>
      <c r="K26" s="9"/>
      <c r="L26" s="9"/>
      <c r="M26" s="9"/>
      <c r="N26" s="60"/>
      <c r="O26" s="60"/>
      <c r="P26" s="29"/>
      <c r="Q26" s="47"/>
      <c r="R26" s="34">
        <v>97156</v>
      </c>
      <c r="S26" s="9"/>
      <c r="T26" s="9"/>
      <c r="U26" s="9"/>
      <c r="V26" s="60"/>
      <c r="W26" s="60"/>
      <c r="X26" s="29"/>
      <c r="BC26" s="1">
        <v>46888</v>
      </c>
      <c r="BD26" t="s">
        <v>65</v>
      </c>
    </row>
    <row r="27" spans="2:56" x14ac:dyDescent="0.25">
      <c r="B27" s="34">
        <v>97157</v>
      </c>
      <c r="C27" s="9"/>
      <c r="D27" s="9"/>
      <c r="E27" s="9"/>
      <c r="F27" s="60"/>
      <c r="G27" s="60"/>
      <c r="H27" s="29"/>
      <c r="I27" s="47"/>
      <c r="J27" s="34">
        <v>97157</v>
      </c>
      <c r="K27" s="9"/>
      <c r="L27" s="9"/>
      <c r="M27" s="9"/>
      <c r="N27" s="60"/>
      <c r="O27" s="60"/>
      <c r="P27" s="29"/>
      <c r="Q27" s="47"/>
      <c r="R27" s="34">
        <v>97157</v>
      </c>
      <c r="S27" s="9"/>
      <c r="T27" s="9"/>
      <c r="U27" s="9"/>
      <c r="V27" s="60"/>
      <c r="W27" s="60"/>
      <c r="X27" s="29"/>
      <c r="BC27" s="1">
        <v>46980</v>
      </c>
      <c r="BD27" t="s">
        <v>66</v>
      </c>
    </row>
    <row r="28" spans="2:56" x14ac:dyDescent="0.25">
      <c r="B28" s="34">
        <v>97158</v>
      </c>
      <c r="C28" s="9"/>
      <c r="D28" s="9"/>
      <c r="E28" s="9"/>
      <c r="F28" s="60"/>
      <c r="G28" s="60"/>
      <c r="H28" s="29"/>
      <c r="I28" s="47"/>
      <c r="J28" s="34">
        <v>97158</v>
      </c>
      <c r="K28" s="9"/>
      <c r="L28" s="9"/>
      <c r="M28" s="9"/>
      <c r="N28" s="60"/>
      <c r="O28" s="60"/>
      <c r="P28" s="29"/>
      <c r="Q28" s="47"/>
      <c r="R28" s="34">
        <v>97158</v>
      </c>
      <c r="S28" s="9"/>
      <c r="T28" s="9"/>
      <c r="U28" s="9"/>
      <c r="V28" s="60"/>
      <c r="W28" s="60"/>
      <c r="X28" s="29"/>
      <c r="BC28" s="1">
        <v>47072</v>
      </c>
      <c r="BD28" t="s">
        <v>67</v>
      </c>
    </row>
    <row r="29" spans="2:56" x14ac:dyDescent="0.25">
      <c r="B29" s="35" t="s">
        <v>10</v>
      </c>
      <c r="C29" s="36">
        <f>SUM(C19:C28)</f>
        <v>0</v>
      </c>
      <c r="D29" s="36">
        <f t="shared" ref="D29:G29" si="0">SUM(D19:D28)</f>
        <v>0</v>
      </c>
      <c r="E29" s="36">
        <f t="shared" si="0"/>
        <v>0</v>
      </c>
      <c r="F29" s="61">
        <f t="shared" si="0"/>
        <v>0</v>
      </c>
      <c r="G29" s="61">
        <f t="shared" si="0"/>
        <v>0</v>
      </c>
      <c r="H29" s="29"/>
      <c r="I29" s="47"/>
      <c r="J29" s="35" t="s">
        <v>10</v>
      </c>
      <c r="K29" s="36">
        <f>SUM(K19:K28)</f>
        <v>0</v>
      </c>
      <c r="L29" s="36">
        <f t="shared" ref="L29:O29" si="1">SUM(L19:L28)</f>
        <v>0</v>
      </c>
      <c r="M29" s="36">
        <f t="shared" si="1"/>
        <v>0</v>
      </c>
      <c r="N29" s="61">
        <f t="shared" si="1"/>
        <v>0</v>
      </c>
      <c r="O29" s="61">
        <f t="shared" si="1"/>
        <v>0</v>
      </c>
      <c r="P29" s="29"/>
      <c r="Q29" s="47"/>
      <c r="R29" s="35" t="s">
        <v>10</v>
      </c>
      <c r="S29" s="36">
        <f>SUM(S19:S28)</f>
        <v>0</v>
      </c>
      <c r="T29" s="36">
        <f t="shared" ref="T29:W29" si="2">SUM(T19:T28)</f>
        <v>0</v>
      </c>
      <c r="U29" s="36">
        <f t="shared" si="2"/>
        <v>0</v>
      </c>
      <c r="V29" s="61">
        <f t="shared" si="2"/>
        <v>0</v>
      </c>
      <c r="W29" s="61">
        <f t="shared" si="2"/>
        <v>0</v>
      </c>
      <c r="X29" s="29"/>
      <c r="BC29" s="1">
        <v>47164</v>
      </c>
      <c r="BD29" t="s">
        <v>68</v>
      </c>
    </row>
    <row r="30" spans="2:56" x14ac:dyDescent="0.25">
      <c r="B30" s="38" t="s">
        <v>13</v>
      </c>
      <c r="C30" s="39" t="str">
        <f t="shared" ref="C30:G31" si="3">IF($C15="","",C$29/$C15)</f>
        <v/>
      </c>
      <c r="D30" s="39" t="str">
        <f t="shared" si="3"/>
        <v/>
      </c>
      <c r="E30" s="39" t="str">
        <f t="shared" si="3"/>
        <v/>
      </c>
      <c r="F30" s="40" t="str">
        <f t="shared" si="3"/>
        <v/>
      </c>
      <c r="G30" s="40" t="str">
        <f t="shared" si="3"/>
        <v/>
      </c>
      <c r="H30" s="29"/>
      <c r="I30" s="47"/>
      <c r="J30" s="38" t="s">
        <v>13</v>
      </c>
      <c r="K30" s="39" t="str">
        <f>IF($K15="","",K$29/$K15)</f>
        <v/>
      </c>
      <c r="L30" s="39" t="str">
        <f t="shared" ref="L30:O30" si="4">IF($K15="","",L$29/$K15)</f>
        <v/>
      </c>
      <c r="M30" s="39" t="str">
        <f t="shared" si="4"/>
        <v/>
      </c>
      <c r="N30" s="40" t="str">
        <f t="shared" si="4"/>
        <v/>
      </c>
      <c r="O30" s="40" t="str">
        <f t="shared" si="4"/>
        <v/>
      </c>
      <c r="P30" s="29"/>
      <c r="Q30" s="47"/>
      <c r="R30" s="38" t="s">
        <v>13</v>
      </c>
      <c r="S30" s="39" t="str">
        <f>IF($S15="","",S$29/$S15)</f>
        <v/>
      </c>
      <c r="T30" s="39" t="str">
        <f t="shared" ref="T30:W30" si="5">IF($S15="","",T$29/$S15)</f>
        <v/>
      </c>
      <c r="U30" s="39" t="str">
        <f t="shared" si="5"/>
        <v/>
      </c>
      <c r="V30" s="40" t="str">
        <f t="shared" si="5"/>
        <v/>
      </c>
      <c r="W30" s="40" t="str">
        <f t="shared" si="5"/>
        <v/>
      </c>
      <c r="X30" s="29"/>
      <c r="BC30" s="1">
        <v>47253</v>
      </c>
      <c r="BD30" t="s">
        <v>69</v>
      </c>
    </row>
    <row r="31" spans="2:56" x14ac:dyDescent="0.25">
      <c r="B31" s="41" t="s">
        <v>12</v>
      </c>
      <c r="C31" s="42" t="str">
        <f t="shared" si="3"/>
        <v/>
      </c>
      <c r="D31" s="42" t="str">
        <f t="shared" si="3"/>
        <v/>
      </c>
      <c r="E31" s="42" t="str">
        <f t="shared" si="3"/>
        <v/>
      </c>
      <c r="F31" s="43" t="str">
        <f t="shared" si="3"/>
        <v/>
      </c>
      <c r="G31" s="43" t="str">
        <f t="shared" si="3"/>
        <v/>
      </c>
      <c r="H31" s="44"/>
      <c r="I31" s="47"/>
      <c r="J31" s="41" t="s">
        <v>12</v>
      </c>
      <c r="K31" s="42" t="str">
        <f t="shared" ref="K31:O31" si="6">IF($K16="","",K$29/$K16)</f>
        <v/>
      </c>
      <c r="L31" s="42" t="str">
        <f t="shared" si="6"/>
        <v/>
      </c>
      <c r="M31" s="42" t="str">
        <f t="shared" si="6"/>
        <v/>
      </c>
      <c r="N31" s="43" t="str">
        <f t="shared" si="6"/>
        <v/>
      </c>
      <c r="O31" s="43" t="str">
        <f t="shared" si="6"/>
        <v/>
      </c>
      <c r="P31" s="44"/>
      <c r="Q31" s="47"/>
      <c r="R31" s="41" t="s">
        <v>12</v>
      </c>
      <c r="S31" s="42" t="str">
        <f t="shared" ref="S31:W31" si="7">IF($S16="","",S$29/$S16)</f>
        <v/>
      </c>
      <c r="T31" s="42" t="str">
        <f t="shared" si="7"/>
        <v/>
      </c>
      <c r="U31" s="42" t="str">
        <f t="shared" si="7"/>
        <v/>
      </c>
      <c r="V31" s="43" t="str">
        <f t="shared" si="7"/>
        <v/>
      </c>
      <c r="W31" s="43" t="str">
        <f t="shared" si="7"/>
        <v/>
      </c>
      <c r="X31" s="44"/>
      <c r="BC31" s="1">
        <v>47345</v>
      </c>
      <c r="BD31" t="s">
        <v>70</v>
      </c>
    </row>
    <row r="32" spans="2:56" x14ac:dyDescent="0.25">
      <c r="BC32" s="1">
        <v>47437</v>
      </c>
      <c r="BD32" t="s">
        <v>71</v>
      </c>
    </row>
    <row r="33" spans="2:56" x14ac:dyDescent="0.25">
      <c r="B33" s="48" t="str">
        <f>"Increase in Allowed /Unit from "&amp;K9&amp;" to "&amp;C9&amp;IF(RIGHT($C$5,5)="Final","","YTD")</f>
        <v>Increase in Allowed /Unit from 2022 to 2023YTD</v>
      </c>
      <c r="C33" s="48"/>
      <c r="D33" s="48"/>
      <c r="E33" s="48"/>
      <c r="BC33" s="1">
        <v>47529</v>
      </c>
      <c r="BD33" t="s">
        <v>72</v>
      </c>
    </row>
    <row r="34" spans="2:56" ht="30" x14ac:dyDescent="0.25">
      <c r="B34" s="52" t="s">
        <v>4</v>
      </c>
      <c r="C34" s="53" t="str">
        <f>C9&amp;" Allowed /Unit"</f>
        <v>2023 Allowed /Unit</v>
      </c>
      <c r="D34" s="53" t="str">
        <f>K9&amp;" Allowed /Unit"</f>
        <v>2022 Allowed /Unit</v>
      </c>
      <c r="E34" s="54" t="str">
        <f>C9&amp;" / "&amp;K9&amp;" Allowed /Unit"</f>
        <v>2023 / 2022 Allowed /Unit</v>
      </c>
      <c r="F34" s="33"/>
      <c r="G34" s="33"/>
      <c r="BC34" s="1">
        <v>47618</v>
      </c>
      <c r="BD34" t="s">
        <v>73</v>
      </c>
    </row>
    <row r="35" spans="2:56" x14ac:dyDescent="0.25">
      <c r="B35" s="34" t="s">
        <v>37</v>
      </c>
      <c r="C35" s="51" t="str">
        <f>IF(VALUE(G19)=0,"",D19/G19)</f>
        <v/>
      </c>
      <c r="D35" s="51" t="str">
        <f>IF(VALUE(O19)=0,"",L19/O19)</f>
        <v/>
      </c>
      <c r="E35" s="58" t="str">
        <f>IF(OR(C35="",D35=""),"",C35/D35-1)</f>
        <v/>
      </c>
      <c r="F35" s="50"/>
      <c r="G35" s="50"/>
      <c r="BC35" s="1">
        <v>47710</v>
      </c>
      <c r="BD35" t="s">
        <v>74</v>
      </c>
    </row>
    <row r="36" spans="2:56" x14ac:dyDescent="0.25">
      <c r="B36" s="34" t="s">
        <v>5</v>
      </c>
      <c r="C36" s="51" t="str">
        <f t="shared" ref="C36:C45" si="8">IF(VALUE(G20)=0,"",D20/G20)</f>
        <v/>
      </c>
      <c r="D36" s="51" t="str">
        <f t="shared" ref="D36:D45" si="9">IF(VALUE(O20)=0,"",L20/O20)</f>
        <v/>
      </c>
      <c r="E36" s="58" t="str">
        <f t="shared" ref="E36:E45" si="10">IF(OR(C36="",D36=""),"",C36/D36-1)</f>
        <v/>
      </c>
      <c r="F36" s="50"/>
      <c r="G36" s="50"/>
      <c r="BC36" s="1">
        <v>47802</v>
      </c>
      <c r="BD36" t="s">
        <v>75</v>
      </c>
    </row>
    <row r="37" spans="2:56" x14ac:dyDescent="0.25">
      <c r="B37" s="34">
        <v>97151</v>
      </c>
      <c r="C37" s="51" t="str">
        <f t="shared" si="8"/>
        <v/>
      </c>
      <c r="D37" s="51" t="str">
        <f t="shared" si="9"/>
        <v/>
      </c>
      <c r="E37" s="58" t="str">
        <f t="shared" si="10"/>
        <v/>
      </c>
      <c r="F37" s="50"/>
      <c r="G37" s="50"/>
      <c r="BC37" s="1">
        <v>47894</v>
      </c>
      <c r="BD37" t="s">
        <v>76</v>
      </c>
    </row>
    <row r="38" spans="2:56" x14ac:dyDescent="0.25">
      <c r="B38" s="34">
        <v>97152</v>
      </c>
      <c r="C38" s="51" t="str">
        <f t="shared" si="8"/>
        <v/>
      </c>
      <c r="D38" s="51" t="str">
        <f t="shared" si="9"/>
        <v/>
      </c>
      <c r="E38" s="58" t="str">
        <f t="shared" si="10"/>
        <v/>
      </c>
      <c r="F38" s="50"/>
      <c r="G38" s="50"/>
      <c r="BC38" s="1">
        <v>47983</v>
      </c>
      <c r="BD38" t="s">
        <v>77</v>
      </c>
    </row>
    <row r="39" spans="2:56" x14ac:dyDescent="0.25">
      <c r="B39" s="34">
        <v>97153</v>
      </c>
      <c r="C39" s="51" t="str">
        <f t="shared" si="8"/>
        <v/>
      </c>
      <c r="D39" s="51" t="str">
        <f t="shared" si="9"/>
        <v/>
      </c>
      <c r="E39" s="58" t="str">
        <f t="shared" si="10"/>
        <v/>
      </c>
      <c r="F39" s="50"/>
      <c r="G39" s="50"/>
      <c r="BC39" s="1">
        <v>48075</v>
      </c>
      <c r="BD39" t="s">
        <v>78</v>
      </c>
    </row>
    <row r="40" spans="2:56" x14ac:dyDescent="0.25">
      <c r="B40" s="34">
        <v>97154</v>
      </c>
      <c r="C40" s="51" t="str">
        <f t="shared" si="8"/>
        <v/>
      </c>
      <c r="D40" s="51" t="str">
        <f t="shared" si="9"/>
        <v/>
      </c>
      <c r="E40" s="58" t="str">
        <f t="shared" si="10"/>
        <v/>
      </c>
      <c r="F40" s="50"/>
      <c r="G40" s="50"/>
      <c r="BC40" s="1">
        <v>48167</v>
      </c>
      <c r="BD40" t="s">
        <v>79</v>
      </c>
    </row>
    <row r="41" spans="2:56" x14ac:dyDescent="0.25">
      <c r="B41" s="34">
        <v>97155</v>
      </c>
      <c r="C41" s="51" t="str">
        <f t="shared" si="8"/>
        <v/>
      </c>
      <c r="D41" s="51" t="str">
        <f t="shared" si="9"/>
        <v/>
      </c>
      <c r="E41" s="58" t="str">
        <f t="shared" si="10"/>
        <v/>
      </c>
      <c r="F41" s="50"/>
      <c r="G41" s="50"/>
      <c r="BC41" s="1">
        <v>48259</v>
      </c>
      <c r="BD41" t="s">
        <v>80</v>
      </c>
    </row>
    <row r="42" spans="2:56" x14ac:dyDescent="0.25">
      <c r="B42" s="34">
        <v>97156</v>
      </c>
      <c r="C42" s="51" t="str">
        <f t="shared" si="8"/>
        <v/>
      </c>
      <c r="D42" s="51" t="str">
        <f t="shared" si="9"/>
        <v/>
      </c>
      <c r="E42" s="58" t="str">
        <f t="shared" si="10"/>
        <v/>
      </c>
      <c r="F42" s="50"/>
      <c r="G42" s="50"/>
      <c r="BC42" s="1">
        <v>48349</v>
      </c>
      <c r="BD42" t="s">
        <v>81</v>
      </c>
    </row>
    <row r="43" spans="2:56" x14ac:dyDescent="0.25">
      <c r="B43" s="34">
        <v>97157</v>
      </c>
      <c r="C43" s="51" t="str">
        <f t="shared" si="8"/>
        <v/>
      </c>
      <c r="D43" s="51" t="str">
        <f t="shared" si="9"/>
        <v/>
      </c>
      <c r="E43" s="58" t="str">
        <f t="shared" si="10"/>
        <v/>
      </c>
      <c r="F43" s="50"/>
      <c r="G43" s="50"/>
      <c r="BC43" s="1">
        <v>48441</v>
      </c>
      <c r="BD43" t="s">
        <v>82</v>
      </c>
    </row>
    <row r="44" spans="2:56" x14ac:dyDescent="0.25">
      <c r="B44" s="34">
        <v>97158</v>
      </c>
      <c r="C44" s="51" t="str">
        <f t="shared" si="8"/>
        <v/>
      </c>
      <c r="D44" s="51" t="str">
        <f t="shared" si="9"/>
        <v/>
      </c>
      <c r="E44" s="58" t="str">
        <f t="shared" si="10"/>
        <v/>
      </c>
      <c r="F44" s="50"/>
      <c r="G44" s="50"/>
      <c r="BC44" s="1">
        <v>48533</v>
      </c>
      <c r="BD44" t="s">
        <v>83</v>
      </c>
    </row>
    <row r="45" spans="2:56" x14ac:dyDescent="0.25">
      <c r="B45" s="55" t="s">
        <v>10</v>
      </c>
      <c r="C45" s="56" t="str">
        <f t="shared" si="8"/>
        <v/>
      </c>
      <c r="D45" s="57" t="str">
        <f t="shared" si="9"/>
        <v/>
      </c>
      <c r="E45" s="59" t="str">
        <f t="shared" si="10"/>
        <v/>
      </c>
      <c r="F45" s="37"/>
      <c r="G45" s="37"/>
      <c r="BC45" s="1">
        <v>48625</v>
      </c>
      <c r="BD45" t="s">
        <v>84</v>
      </c>
    </row>
    <row r="46" spans="2:56" x14ac:dyDescent="0.25">
      <c r="BC46" s="1">
        <v>48714</v>
      </c>
      <c r="BD46" t="s">
        <v>85</v>
      </c>
    </row>
    <row r="47" spans="2:56" x14ac:dyDescent="0.25">
      <c r="BC47" s="1">
        <v>48806</v>
      </c>
      <c r="BD47" t="s">
        <v>86</v>
      </c>
    </row>
    <row r="48" spans="2:56" x14ac:dyDescent="0.25">
      <c r="BC48" s="1">
        <v>48898</v>
      </c>
      <c r="BD48" t="s">
        <v>87</v>
      </c>
    </row>
    <row r="49" spans="55:56" x14ac:dyDescent="0.25">
      <c r="BC49" s="1">
        <v>48990</v>
      </c>
      <c r="BD49" t="s">
        <v>88</v>
      </c>
    </row>
    <row r="50" spans="55:56" x14ac:dyDescent="0.25">
      <c r="BC50" s="1">
        <v>49079</v>
      </c>
      <c r="BD50" t="s">
        <v>89</v>
      </c>
    </row>
    <row r="51" spans="55:56" x14ac:dyDescent="0.25">
      <c r="BC51" s="1">
        <v>49171</v>
      </c>
      <c r="BD51" t="s">
        <v>90</v>
      </c>
    </row>
    <row r="52" spans="55:56" x14ac:dyDescent="0.25">
      <c r="BC52" s="1">
        <v>49263</v>
      </c>
      <c r="BD52" t="s">
        <v>91</v>
      </c>
    </row>
    <row r="53" spans="55:56" x14ac:dyDescent="0.25">
      <c r="BC53" s="1">
        <v>49355</v>
      </c>
      <c r="BD53" t="s">
        <v>92</v>
      </c>
    </row>
    <row r="54" spans="55:56" x14ac:dyDescent="0.25">
      <c r="BC54" s="1">
        <v>49444</v>
      </c>
      <c r="BD54" t="s">
        <v>93</v>
      </c>
    </row>
    <row r="55" spans="55:56" x14ac:dyDescent="0.25">
      <c r="BC55" s="1">
        <v>49536</v>
      </c>
      <c r="BD55" t="s">
        <v>94</v>
      </c>
    </row>
    <row r="56" spans="55:56" x14ac:dyDescent="0.25">
      <c r="BC56" s="1">
        <v>49628</v>
      </c>
      <c r="BD56" t="s">
        <v>95</v>
      </c>
    </row>
    <row r="57" spans="55:56" x14ac:dyDescent="0.25">
      <c r="BC57" s="1">
        <v>49720</v>
      </c>
      <c r="BD57" t="s">
        <v>96</v>
      </c>
    </row>
  </sheetData>
  <protectedRanges>
    <protectedRange sqref="C2:C4" name="Company Info"/>
    <protectedRange sqref="C15:C16" name="Year0 Mems"/>
    <protectedRange sqref="K15:K16" name="Year1 Mems"/>
    <protectedRange sqref="S15:S16" name="Year2 Mems"/>
    <protectedRange sqref="C19:G28" name="Year0 Claims"/>
    <protectedRange sqref="K19:O28" name="Year1 Claims"/>
    <protectedRange sqref="S19:W28" name="Year2 Claims"/>
  </protectedRanges>
  <phoneticPr fontId="15" type="noConversion"/>
  <dataValidations count="1">
    <dataValidation type="list" allowBlank="1" showInputMessage="1" showErrorMessage="1" sqref="C4" xr:uid="{00000000-0002-0000-0200-000000000000}">
      <formula1>$BC$4:$BC$57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D84"/>
  <sheetViews>
    <sheetView showGridLines="0" zoomScale="90" zoomScaleNormal="90" workbookViewId="0">
      <selection activeCell="C4" sqref="C4"/>
    </sheetView>
  </sheetViews>
  <sheetFormatPr defaultRowHeight="15" x14ac:dyDescent="0.25"/>
  <cols>
    <col min="2" max="2" width="24.7109375" customWidth="1"/>
    <col min="3" max="7" width="15" customWidth="1"/>
    <col min="9" max="9" width="2.85546875" customWidth="1"/>
    <col min="10" max="10" width="24.7109375" customWidth="1"/>
    <col min="11" max="15" width="15" customWidth="1"/>
    <col min="17" max="17" width="2.85546875" customWidth="1"/>
    <col min="18" max="18" width="24.7109375" customWidth="1"/>
    <col min="19" max="23" width="15" customWidth="1"/>
    <col min="55" max="55" width="11.5703125" bestFit="1" customWidth="1"/>
    <col min="56" max="56" width="12.7109375" bestFit="1" customWidth="1"/>
  </cols>
  <sheetData>
    <row r="2" spans="2:56" x14ac:dyDescent="0.25">
      <c r="B2" t="s">
        <v>17</v>
      </c>
      <c r="C2" s="4"/>
    </row>
    <row r="3" spans="2:56" x14ac:dyDescent="0.25">
      <c r="B3" t="s">
        <v>18</v>
      </c>
      <c r="C3" s="2"/>
      <c r="BC3" s="6" t="s">
        <v>25</v>
      </c>
      <c r="BD3" s="7" t="s">
        <v>26</v>
      </c>
    </row>
    <row r="4" spans="2:56" x14ac:dyDescent="0.25">
      <c r="B4" t="s">
        <v>11</v>
      </c>
      <c r="C4" s="3">
        <v>45169</v>
      </c>
      <c r="BC4" s="1">
        <v>45169</v>
      </c>
      <c r="BD4" t="s">
        <v>33</v>
      </c>
    </row>
    <row r="5" spans="2:56" x14ac:dyDescent="0.25">
      <c r="B5" t="s">
        <v>16</v>
      </c>
      <c r="C5" s="5" t="str">
        <f>IFERROR(INDEX($BD$4:$BD$17,MATCH($C$4,$BC$4:$BC$17,0)),"")</f>
        <v>2022 Final</v>
      </c>
      <c r="BC5" s="1">
        <v>45535</v>
      </c>
      <c r="BD5" t="s">
        <v>24</v>
      </c>
    </row>
    <row r="6" spans="2:56" x14ac:dyDescent="0.25">
      <c r="C6" s="46"/>
      <c r="BC6" s="1">
        <v>45900</v>
      </c>
      <c r="BD6" t="s">
        <v>31</v>
      </c>
    </row>
    <row r="7" spans="2:56" x14ac:dyDescent="0.25">
      <c r="C7" s="46"/>
      <c r="BC7" s="1">
        <v>46265</v>
      </c>
      <c r="BD7" t="s">
        <v>97</v>
      </c>
    </row>
    <row r="8" spans="2:56" x14ac:dyDescent="0.25">
      <c r="B8" s="48" t="str">
        <f>$C$2&amp;" "&amp;$C$5&amp;" "&amp;IF(RIGHT($C$5,5)="Final","Data Submission","YTD Report")&amp;" for the "&amp;C9&amp;" Benefit Year Submitted "&amp;TEXT($C$4,"MMMM, D, YYYY")</f>
        <v xml:space="preserve"> 2022 Final Data Submission for the 2022 Benefit Year Submitted August, 31, 2023</v>
      </c>
      <c r="C8" s="49"/>
      <c r="D8" s="49"/>
      <c r="E8" s="49"/>
      <c r="F8" s="49"/>
      <c r="G8" s="49"/>
      <c r="H8" s="49"/>
      <c r="J8" s="48" t="str">
        <f>$C$2&amp;" "&amp;$C$5&amp;" "&amp;IF(RIGHT($C$5,5)="Final","Data Submission Restatement","Restatement Report")&amp;" for the "&amp;K9&amp;" Benefit Year Submitted "&amp;TEXT($C$4,"MMMM, D, YYYY")</f>
        <v xml:space="preserve"> 2022 Final Data Submission Restatement for the 2021 Benefit Year Submitted August, 31, 2023</v>
      </c>
      <c r="K8" s="49"/>
      <c r="L8" s="49"/>
      <c r="M8" s="49"/>
      <c r="N8" s="49"/>
      <c r="O8" s="49"/>
      <c r="P8" s="49"/>
      <c r="R8" s="48" t="str">
        <f>$C$2&amp;" "&amp;$C$5&amp;" "&amp;IF(RIGHT($C$5,5)="Final","Data Submission Restatement","Restatement Report")&amp;" for the "&amp;S9&amp;" Benefit Year Submitted "&amp;TEXT($C$4,"MMMM, D, YYYY")</f>
        <v xml:space="preserve"> 2022 Final Data Submission Restatement for the 2020 Benefit Year Submitted August, 31, 2023</v>
      </c>
      <c r="S8" s="49"/>
      <c r="T8" s="49"/>
      <c r="U8" s="49"/>
      <c r="V8" s="49"/>
      <c r="W8" s="49"/>
      <c r="X8" s="49"/>
      <c r="BC8" s="1">
        <v>46630</v>
      </c>
      <c r="BD8" t="s">
        <v>98</v>
      </c>
    </row>
    <row r="9" spans="2:56" x14ac:dyDescent="0.25">
      <c r="B9" s="23" t="s">
        <v>32</v>
      </c>
      <c r="C9" s="24">
        <f>YEAR($C$4)-IF(OR(RIGHT($C$5,2)="Q4",RIGHT($C$5,5)="Final"),1,0)</f>
        <v>2022</v>
      </c>
      <c r="D9" s="25"/>
      <c r="E9" s="25"/>
      <c r="F9" s="25"/>
      <c r="G9" s="25"/>
      <c r="H9" s="26"/>
      <c r="I9" s="47"/>
      <c r="J9" s="23" t="s">
        <v>32</v>
      </c>
      <c r="K9" s="24">
        <f>YEAR($C$4)-IF(OR(RIGHT($C$5,2)="Q4",RIGHT($C$5,5)="Final"),2,1)</f>
        <v>2021</v>
      </c>
      <c r="L9" s="25"/>
      <c r="M9" s="25"/>
      <c r="N9" s="25"/>
      <c r="O9" s="25"/>
      <c r="P9" s="26"/>
      <c r="Q9" s="47"/>
      <c r="R9" s="23" t="s">
        <v>32</v>
      </c>
      <c r="S9" s="24">
        <f>YEAR($C$4)-IF(OR(RIGHT($C$5,2)="Q4",RIGHT($C$5,5)="Final"),3,2)</f>
        <v>2020</v>
      </c>
      <c r="T9" s="25"/>
      <c r="U9" s="25"/>
      <c r="V9" s="25"/>
      <c r="W9" s="25"/>
      <c r="X9" s="26"/>
      <c r="BC9" s="1">
        <v>46996</v>
      </c>
      <c r="BD9" t="s">
        <v>99</v>
      </c>
    </row>
    <row r="10" spans="2:56" x14ac:dyDescent="0.25">
      <c r="B10" s="27" t="s">
        <v>7</v>
      </c>
      <c r="C10" s="28">
        <f>DATE(C$9,1,1)</f>
        <v>44562</v>
      </c>
      <c r="H10" s="29"/>
      <c r="I10" s="47"/>
      <c r="J10" s="27" t="s">
        <v>7</v>
      </c>
      <c r="K10" s="28">
        <f>DATE(YEAR($C$4)-IF(OR(RIGHT($C$5,2)="Q4",RIGHT($C$5,5)="Final"),2,1),1,1)</f>
        <v>44197</v>
      </c>
      <c r="P10" s="29"/>
      <c r="Q10" s="47"/>
      <c r="R10" s="27" t="s">
        <v>7</v>
      </c>
      <c r="S10" s="28">
        <f>DATE(YEAR($C$4)-IF(OR(RIGHT($C$5,2)="Q4",RIGHT($C$5,5)="Final"),3,2),1,1)</f>
        <v>43831</v>
      </c>
      <c r="X10" s="29"/>
      <c r="BC10" s="1">
        <v>47361</v>
      </c>
      <c r="BD10" t="s">
        <v>100</v>
      </c>
    </row>
    <row r="11" spans="2:56" x14ac:dyDescent="0.25">
      <c r="B11" s="27" t="s">
        <v>8</v>
      </c>
      <c r="C11" s="28">
        <f>DATE(C$9,IF(RIGHT($C$5,2)="Q1",3,IF(RIGHT($C$5,2)="Q2",6,IF(RIGHT($C$5,2)="Q3",9,12))),IF(OR(RIGHT($C$5,2)="Q2",RIGHT($C$5,2)="Q3"),30,31))</f>
        <v>44926</v>
      </c>
      <c r="H11" s="29"/>
      <c r="I11" s="47"/>
      <c r="J11" s="27" t="s">
        <v>8</v>
      </c>
      <c r="K11" s="28">
        <f>DATE(YEAR($C$4)-IF(OR(RIGHT($C$5,2)="Q4",RIGHT($C$5,5)="Final"),2,1),12,31)</f>
        <v>44561</v>
      </c>
      <c r="P11" s="29"/>
      <c r="Q11" s="47"/>
      <c r="R11" s="27" t="s">
        <v>8</v>
      </c>
      <c r="S11" s="28">
        <f>DATE(YEAR($C$4)-IF(OR(RIGHT($C$5,2)="Q4",RIGHT($C$5,5)="Final"),3,2),12,31)</f>
        <v>44196</v>
      </c>
      <c r="X11" s="29"/>
      <c r="BC11" s="1">
        <v>47726</v>
      </c>
      <c r="BD11" t="s">
        <v>101</v>
      </c>
    </row>
    <row r="12" spans="2:56" x14ac:dyDescent="0.25">
      <c r="B12" s="27" t="s">
        <v>9</v>
      </c>
      <c r="C12" s="28">
        <f>IF(RIGHT($C$5,5)="Final",DATE(YEAR($C$4),7,31),C$11)</f>
        <v>45138</v>
      </c>
      <c r="H12" s="29"/>
      <c r="I12" s="47"/>
      <c r="J12" s="27" t="s">
        <v>9</v>
      </c>
      <c r="K12" s="28">
        <f>C12</f>
        <v>45138</v>
      </c>
      <c r="P12" s="29"/>
      <c r="Q12" s="47"/>
      <c r="R12" s="27" t="s">
        <v>9</v>
      </c>
      <c r="S12" s="28">
        <f>C12</f>
        <v>45138</v>
      </c>
      <c r="X12" s="29"/>
      <c r="BC12" s="1">
        <v>48091</v>
      </c>
      <c r="BD12" t="s">
        <v>102</v>
      </c>
    </row>
    <row r="13" spans="2:56" x14ac:dyDescent="0.25">
      <c r="B13" s="30"/>
      <c r="C13" s="1"/>
      <c r="H13" s="29"/>
      <c r="I13" s="47"/>
      <c r="J13" s="30"/>
      <c r="K13" s="1"/>
      <c r="P13" s="29"/>
      <c r="Q13" s="47"/>
      <c r="R13" s="30"/>
      <c r="S13" s="1"/>
      <c r="X13" s="29"/>
      <c r="BC13" s="1">
        <v>48457</v>
      </c>
      <c r="BD13" t="s">
        <v>103</v>
      </c>
    </row>
    <row r="14" spans="2:56" x14ac:dyDescent="0.25">
      <c r="B14" s="30"/>
      <c r="C14" s="1"/>
      <c r="H14" s="29"/>
      <c r="I14" s="47"/>
      <c r="J14" s="30"/>
      <c r="K14" s="1"/>
      <c r="P14" s="29"/>
      <c r="Q14" s="47"/>
      <c r="R14" s="30"/>
      <c r="S14" s="1"/>
      <c r="X14" s="29"/>
      <c r="BC14" s="1">
        <v>48822</v>
      </c>
      <c r="BD14" t="s">
        <v>104</v>
      </c>
    </row>
    <row r="15" spans="2:56" x14ac:dyDescent="0.25">
      <c r="B15" s="31" t="s">
        <v>14</v>
      </c>
      <c r="C15" s="8"/>
      <c r="H15" s="29"/>
      <c r="I15" s="47"/>
      <c r="J15" s="31" t="s">
        <v>14</v>
      </c>
      <c r="K15" s="8"/>
      <c r="P15" s="29"/>
      <c r="Q15" s="47"/>
      <c r="R15" s="31" t="s">
        <v>14</v>
      </c>
      <c r="S15" s="8"/>
      <c r="X15" s="29"/>
      <c r="BC15" s="1">
        <v>49187</v>
      </c>
      <c r="BD15" t="s">
        <v>105</v>
      </c>
    </row>
    <row r="16" spans="2:56" x14ac:dyDescent="0.25">
      <c r="B16" s="31" t="s">
        <v>15</v>
      </c>
      <c r="C16" s="8"/>
      <c r="H16" s="29"/>
      <c r="I16" s="47"/>
      <c r="J16" s="31" t="s">
        <v>15</v>
      </c>
      <c r="K16" s="8"/>
      <c r="P16" s="29"/>
      <c r="Q16" s="47"/>
      <c r="R16" s="31" t="s">
        <v>15</v>
      </c>
      <c r="S16" s="8"/>
      <c r="X16" s="29"/>
      <c r="BC16" s="1">
        <v>49552</v>
      </c>
      <c r="BD16" t="s">
        <v>106</v>
      </c>
    </row>
    <row r="17" spans="2:56" x14ac:dyDescent="0.25">
      <c r="B17" s="30"/>
      <c r="H17" s="29"/>
      <c r="I17" s="47"/>
      <c r="J17" s="30"/>
      <c r="P17" s="29"/>
      <c r="Q17" s="47"/>
      <c r="R17" s="30"/>
      <c r="X17" s="29"/>
      <c r="BC17" s="1">
        <v>49918</v>
      </c>
      <c r="BD17" t="s">
        <v>107</v>
      </c>
    </row>
    <row r="18" spans="2:56" x14ac:dyDescent="0.25">
      <c r="B18" s="32" t="s">
        <v>4</v>
      </c>
      <c r="C18" s="33" t="s">
        <v>1</v>
      </c>
      <c r="D18" s="33" t="s">
        <v>2</v>
      </c>
      <c r="E18" s="33" t="s">
        <v>3</v>
      </c>
      <c r="F18" s="33" t="s">
        <v>6</v>
      </c>
      <c r="G18" s="33" t="s">
        <v>0</v>
      </c>
      <c r="H18" s="29"/>
      <c r="I18" s="47"/>
      <c r="J18" s="32" t="s">
        <v>4</v>
      </c>
      <c r="K18" s="33" t="s">
        <v>1</v>
      </c>
      <c r="L18" s="33" t="s">
        <v>2</v>
      </c>
      <c r="M18" s="33" t="s">
        <v>3</v>
      </c>
      <c r="N18" s="33" t="s">
        <v>6</v>
      </c>
      <c r="O18" s="33" t="s">
        <v>0</v>
      </c>
      <c r="P18" s="29"/>
      <c r="Q18" s="47"/>
      <c r="R18" s="32" t="s">
        <v>4</v>
      </c>
      <c r="S18" s="33" t="s">
        <v>1</v>
      </c>
      <c r="T18" s="33" t="s">
        <v>2</v>
      </c>
      <c r="U18" s="33" t="s">
        <v>3</v>
      </c>
      <c r="V18" s="33" t="s">
        <v>6</v>
      </c>
      <c r="W18" s="33" t="s">
        <v>0</v>
      </c>
      <c r="X18" s="29"/>
    </row>
    <row r="19" spans="2:56" x14ac:dyDescent="0.25">
      <c r="B19" s="34" t="s">
        <v>37</v>
      </c>
      <c r="C19" s="9"/>
      <c r="D19" s="9"/>
      <c r="E19" s="9"/>
      <c r="F19" s="60"/>
      <c r="G19" s="60"/>
      <c r="H19" s="29"/>
      <c r="I19" s="47"/>
      <c r="J19" s="34" t="s">
        <v>37</v>
      </c>
      <c r="K19" s="9"/>
      <c r="L19" s="9"/>
      <c r="M19" s="9"/>
      <c r="N19" s="60"/>
      <c r="O19" s="60"/>
      <c r="P19" s="29"/>
      <c r="Q19" s="47"/>
      <c r="R19" s="34" t="s">
        <v>37</v>
      </c>
      <c r="S19" s="9"/>
      <c r="T19" s="9"/>
      <c r="U19" s="9"/>
      <c r="V19" s="60"/>
      <c r="W19" s="60"/>
      <c r="X19" s="29"/>
    </row>
    <row r="20" spans="2:56" x14ac:dyDescent="0.25">
      <c r="B20" s="34" t="s">
        <v>5</v>
      </c>
      <c r="C20" s="9"/>
      <c r="D20" s="9"/>
      <c r="E20" s="9"/>
      <c r="F20" s="60"/>
      <c r="G20" s="60"/>
      <c r="H20" s="29"/>
      <c r="I20" s="47"/>
      <c r="J20" s="34" t="s">
        <v>5</v>
      </c>
      <c r="K20" s="9"/>
      <c r="L20" s="9"/>
      <c r="M20" s="9"/>
      <c r="N20" s="60"/>
      <c r="O20" s="60"/>
      <c r="P20" s="29"/>
      <c r="Q20" s="47"/>
      <c r="R20" s="34" t="s">
        <v>5</v>
      </c>
      <c r="S20" s="9"/>
      <c r="T20" s="9"/>
      <c r="U20" s="9"/>
      <c r="V20" s="60"/>
      <c r="W20" s="60"/>
      <c r="X20" s="29"/>
    </row>
    <row r="21" spans="2:56" x14ac:dyDescent="0.25">
      <c r="B21" s="34">
        <v>97151</v>
      </c>
      <c r="C21" s="9"/>
      <c r="D21" s="9"/>
      <c r="E21" s="9"/>
      <c r="F21" s="60"/>
      <c r="G21" s="60"/>
      <c r="H21" s="29"/>
      <c r="I21" s="47"/>
      <c r="J21" s="34">
        <v>97151</v>
      </c>
      <c r="K21" s="9"/>
      <c r="L21" s="9"/>
      <c r="M21" s="9"/>
      <c r="N21" s="60"/>
      <c r="O21" s="60"/>
      <c r="P21" s="29"/>
      <c r="Q21" s="47"/>
      <c r="R21" s="34">
        <v>97151</v>
      </c>
      <c r="S21" s="9"/>
      <c r="T21" s="9"/>
      <c r="U21" s="9"/>
      <c r="V21" s="60"/>
      <c r="W21" s="60"/>
      <c r="X21" s="29"/>
    </row>
    <row r="22" spans="2:56" x14ac:dyDescent="0.25">
      <c r="B22" s="34">
        <v>97152</v>
      </c>
      <c r="C22" s="9"/>
      <c r="D22" s="9"/>
      <c r="E22" s="9"/>
      <c r="F22" s="60"/>
      <c r="G22" s="60"/>
      <c r="H22" s="29"/>
      <c r="I22" s="47"/>
      <c r="J22" s="34">
        <v>97152</v>
      </c>
      <c r="K22" s="9"/>
      <c r="L22" s="9"/>
      <c r="M22" s="9"/>
      <c r="N22" s="60"/>
      <c r="O22" s="60"/>
      <c r="P22" s="29"/>
      <c r="Q22" s="47"/>
      <c r="R22" s="34">
        <v>97152</v>
      </c>
      <c r="S22" s="9"/>
      <c r="T22" s="9"/>
      <c r="U22" s="9"/>
      <c r="V22" s="60"/>
      <c r="W22" s="60"/>
      <c r="X22" s="29"/>
    </row>
    <row r="23" spans="2:56" x14ac:dyDescent="0.25">
      <c r="B23" s="34">
        <v>97153</v>
      </c>
      <c r="C23" s="9"/>
      <c r="D23" s="9"/>
      <c r="E23" s="9"/>
      <c r="F23" s="60"/>
      <c r="G23" s="60"/>
      <c r="H23" s="29"/>
      <c r="I23" s="47"/>
      <c r="J23" s="34">
        <v>97153</v>
      </c>
      <c r="K23" s="9"/>
      <c r="L23" s="9"/>
      <c r="M23" s="9"/>
      <c r="N23" s="60"/>
      <c r="O23" s="60"/>
      <c r="P23" s="29"/>
      <c r="Q23" s="47"/>
      <c r="R23" s="34">
        <v>97153</v>
      </c>
      <c r="S23" s="9"/>
      <c r="T23" s="9"/>
      <c r="U23" s="9"/>
      <c r="V23" s="60"/>
      <c r="W23" s="60"/>
      <c r="X23" s="29"/>
    </row>
    <row r="24" spans="2:56" x14ac:dyDescent="0.25">
      <c r="B24" s="34">
        <v>97154</v>
      </c>
      <c r="C24" s="9"/>
      <c r="D24" s="9"/>
      <c r="E24" s="9"/>
      <c r="F24" s="60"/>
      <c r="G24" s="60"/>
      <c r="H24" s="29"/>
      <c r="I24" s="47"/>
      <c r="J24" s="34">
        <v>97154</v>
      </c>
      <c r="K24" s="9"/>
      <c r="L24" s="9"/>
      <c r="M24" s="9"/>
      <c r="N24" s="60"/>
      <c r="O24" s="60"/>
      <c r="P24" s="29"/>
      <c r="Q24" s="47"/>
      <c r="R24" s="34">
        <v>97154</v>
      </c>
      <c r="S24" s="9"/>
      <c r="T24" s="9"/>
      <c r="U24" s="9"/>
      <c r="V24" s="60"/>
      <c r="W24" s="60"/>
      <c r="X24" s="29"/>
    </row>
    <row r="25" spans="2:56" x14ac:dyDescent="0.25">
      <c r="B25" s="34">
        <v>97155</v>
      </c>
      <c r="C25" s="9"/>
      <c r="D25" s="9"/>
      <c r="E25" s="9"/>
      <c r="F25" s="60"/>
      <c r="G25" s="60"/>
      <c r="H25" s="29"/>
      <c r="I25" s="47"/>
      <c r="J25" s="34">
        <v>97155</v>
      </c>
      <c r="K25" s="9"/>
      <c r="L25" s="9"/>
      <c r="M25" s="9"/>
      <c r="N25" s="60"/>
      <c r="O25" s="60"/>
      <c r="P25" s="29"/>
      <c r="Q25" s="47"/>
      <c r="R25" s="34">
        <v>97155</v>
      </c>
      <c r="S25" s="9"/>
      <c r="T25" s="9"/>
      <c r="U25" s="9"/>
      <c r="V25" s="60"/>
      <c r="W25" s="60"/>
      <c r="X25" s="29"/>
    </row>
    <row r="26" spans="2:56" x14ac:dyDescent="0.25">
      <c r="B26" s="34">
        <v>97156</v>
      </c>
      <c r="C26" s="9"/>
      <c r="D26" s="9"/>
      <c r="E26" s="9"/>
      <c r="F26" s="60"/>
      <c r="G26" s="60"/>
      <c r="H26" s="29"/>
      <c r="I26" s="47"/>
      <c r="J26" s="34">
        <v>97156</v>
      </c>
      <c r="K26" s="9"/>
      <c r="L26" s="9"/>
      <c r="M26" s="9"/>
      <c r="N26" s="60"/>
      <c r="O26" s="60"/>
      <c r="P26" s="29"/>
      <c r="Q26" s="47"/>
      <c r="R26" s="34">
        <v>97156</v>
      </c>
      <c r="S26" s="9"/>
      <c r="T26" s="9"/>
      <c r="U26" s="9"/>
      <c r="V26" s="60"/>
      <c r="W26" s="60"/>
      <c r="X26" s="29"/>
    </row>
    <row r="27" spans="2:56" x14ac:dyDescent="0.25">
      <c r="B27" s="34">
        <v>97157</v>
      </c>
      <c r="C27" s="9"/>
      <c r="D27" s="9"/>
      <c r="E27" s="9"/>
      <c r="F27" s="60"/>
      <c r="G27" s="60"/>
      <c r="H27" s="29"/>
      <c r="I27" s="47"/>
      <c r="J27" s="34">
        <v>97157</v>
      </c>
      <c r="K27" s="9"/>
      <c r="L27" s="9"/>
      <c r="M27" s="9"/>
      <c r="N27" s="60"/>
      <c r="O27" s="60"/>
      <c r="P27" s="29"/>
      <c r="Q27" s="47"/>
      <c r="R27" s="34">
        <v>97157</v>
      </c>
      <c r="S27" s="9"/>
      <c r="T27" s="9"/>
      <c r="U27" s="9"/>
      <c r="V27" s="60"/>
      <c r="W27" s="60"/>
      <c r="X27" s="29"/>
    </row>
    <row r="28" spans="2:56" x14ac:dyDescent="0.25">
      <c r="B28" s="34">
        <v>97158</v>
      </c>
      <c r="C28" s="9"/>
      <c r="D28" s="9"/>
      <c r="E28" s="9"/>
      <c r="F28" s="60"/>
      <c r="G28" s="60"/>
      <c r="H28" s="29"/>
      <c r="I28" s="47"/>
      <c r="J28" s="34">
        <v>97158</v>
      </c>
      <c r="K28" s="9"/>
      <c r="L28" s="9"/>
      <c r="M28" s="9"/>
      <c r="N28" s="60"/>
      <c r="O28" s="60"/>
      <c r="P28" s="29"/>
      <c r="Q28" s="47"/>
      <c r="R28" s="34">
        <v>97158</v>
      </c>
      <c r="S28" s="9"/>
      <c r="T28" s="9"/>
      <c r="U28" s="9"/>
      <c r="V28" s="60"/>
      <c r="W28" s="60"/>
      <c r="X28" s="29"/>
    </row>
    <row r="29" spans="2:56" x14ac:dyDescent="0.25">
      <c r="B29" s="35" t="s">
        <v>10</v>
      </c>
      <c r="C29" s="36">
        <f>SUM(C19:C28)</f>
        <v>0</v>
      </c>
      <c r="D29" s="36">
        <f t="shared" ref="D29:G29" si="0">SUM(D19:D28)</f>
        <v>0</v>
      </c>
      <c r="E29" s="36">
        <f t="shared" si="0"/>
        <v>0</v>
      </c>
      <c r="F29" s="61">
        <f t="shared" si="0"/>
        <v>0</v>
      </c>
      <c r="G29" s="61">
        <f t="shared" si="0"/>
        <v>0</v>
      </c>
      <c r="H29" s="29"/>
      <c r="I29" s="47"/>
      <c r="J29" s="35" t="s">
        <v>10</v>
      </c>
      <c r="K29" s="36">
        <f>SUM(K19:K28)</f>
        <v>0</v>
      </c>
      <c r="L29" s="36">
        <f t="shared" ref="L29:O29" si="1">SUM(L19:L28)</f>
        <v>0</v>
      </c>
      <c r="M29" s="36">
        <f t="shared" si="1"/>
        <v>0</v>
      </c>
      <c r="N29" s="61">
        <f t="shared" si="1"/>
        <v>0</v>
      </c>
      <c r="O29" s="61">
        <f t="shared" si="1"/>
        <v>0</v>
      </c>
      <c r="P29" s="29"/>
      <c r="Q29" s="47"/>
      <c r="R29" s="35" t="s">
        <v>10</v>
      </c>
      <c r="S29" s="36">
        <f>SUM(S19:S28)</f>
        <v>0</v>
      </c>
      <c r="T29" s="36">
        <f t="shared" ref="T29:W29" si="2">SUM(T19:T28)</f>
        <v>0</v>
      </c>
      <c r="U29" s="36">
        <f t="shared" si="2"/>
        <v>0</v>
      </c>
      <c r="V29" s="61">
        <f t="shared" si="2"/>
        <v>0</v>
      </c>
      <c r="W29" s="61">
        <f t="shared" si="2"/>
        <v>0</v>
      </c>
      <c r="X29" s="29"/>
    </row>
    <row r="30" spans="2:56" x14ac:dyDescent="0.25">
      <c r="B30" s="38" t="s">
        <v>13</v>
      </c>
      <c r="C30" s="39" t="str">
        <f t="shared" ref="C30:G31" si="3">IF($C15="","",C$29/$C15)</f>
        <v/>
      </c>
      <c r="D30" s="39" t="str">
        <f t="shared" si="3"/>
        <v/>
      </c>
      <c r="E30" s="39" t="str">
        <f t="shared" si="3"/>
        <v/>
      </c>
      <c r="F30" s="40" t="str">
        <f t="shared" si="3"/>
        <v/>
      </c>
      <c r="G30" s="40" t="str">
        <f t="shared" si="3"/>
        <v/>
      </c>
      <c r="H30" s="29"/>
      <c r="I30" s="47"/>
      <c r="J30" s="38" t="s">
        <v>13</v>
      </c>
      <c r="K30" s="39" t="str">
        <f>IF($K15="","",K$29/$K15)</f>
        <v/>
      </c>
      <c r="L30" s="39" t="str">
        <f t="shared" ref="L30:O30" si="4">IF($K15="","",L$29/$K15)</f>
        <v/>
      </c>
      <c r="M30" s="39" t="str">
        <f t="shared" si="4"/>
        <v/>
      </c>
      <c r="N30" s="40" t="str">
        <f t="shared" si="4"/>
        <v/>
      </c>
      <c r="O30" s="40" t="str">
        <f t="shared" si="4"/>
        <v/>
      </c>
      <c r="P30" s="29"/>
      <c r="Q30" s="47"/>
      <c r="R30" s="38" t="s">
        <v>13</v>
      </c>
      <c r="S30" s="39" t="str">
        <f>IF($S15="","",S$29/$S15)</f>
        <v/>
      </c>
      <c r="T30" s="39" t="str">
        <f t="shared" ref="T30:W30" si="5">IF($S15="","",T$29/$S15)</f>
        <v/>
      </c>
      <c r="U30" s="39" t="str">
        <f t="shared" si="5"/>
        <v/>
      </c>
      <c r="V30" s="40" t="str">
        <f t="shared" si="5"/>
        <v/>
      </c>
      <c r="W30" s="40" t="str">
        <f t="shared" si="5"/>
        <v/>
      </c>
      <c r="X30" s="29"/>
    </row>
    <row r="31" spans="2:56" x14ac:dyDescent="0.25">
      <c r="B31" s="41" t="s">
        <v>12</v>
      </c>
      <c r="C31" s="42" t="str">
        <f t="shared" si="3"/>
        <v/>
      </c>
      <c r="D31" s="42" t="str">
        <f t="shared" si="3"/>
        <v/>
      </c>
      <c r="E31" s="42" t="str">
        <f t="shared" si="3"/>
        <v/>
      </c>
      <c r="F31" s="43" t="str">
        <f t="shared" si="3"/>
        <v/>
      </c>
      <c r="G31" s="43" t="str">
        <f t="shared" si="3"/>
        <v/>
      </c>
      <c r="H31" s="44"/>
      <c r="I31" s="47"/>
      <c r="J31" s="41" t="s">
        <v>12</v>
      </c>
      <c r="K31" s="42" t="str">
        <f t="shared" ref="K31:O31" si="6">IF($K16="","",K$29/$K16)</f>
        <v/>
      </c>
      <c r="L31" s="42" t="str">
        <f t="shared" si="6"/>
        <v/>
      </c>
      <c r="M31" s="42" t="str">
        <f t="shared" si="6"/>
        <v/>
      </c>
      <c r="N31" s="43" t="str">
        <f t="shared" si="6"/>
        <v/>
      </c>
      <c r="O31" s="43" t="str">
        <f t="shared" si="6"/>
        <v/>
      </c>
      <c r="P31" s="44"/>
      <c r="Q31" s="47"/>
      <c r="R31" s="41" t="s">
        <v>12</v>
      </c>
      <c r="S31" s="42" t="str">
        <f t="shared" ref="S31:W31" si="7">IF($S16="","",S$29/$S16)</f>
        <v/>
      </c>
      <c r="T31" s="42" t="str">
        <f t="shared" si="7"/>
        <v/>
      </c>
      <c r="U31" s="42" t="str">
        <f t="shared" si="7"/>
        <v/>
      </c>
      <c r="V31" s="43" t="str">
        <f t="shared" si="7"/>
        <v/>
      </c>
      <c r="W31" s="43" t="str">
        <f t="shared" si="7"/>
        <v/>
      </c>
      <c r="X31" s="44"/>
    </row>
    <row r="33" spans="2:8" x14ac:dyDescent="0.25">
      <c r="B33" s="48" t="str">
        <f>"Increase in Allowed /Unit from "&amp;K9&amp;" to "&amp;C9&amp;IF(RIGHT($C$5,5)="Final","","YTD")</f>
        <v>Increase in Allowed /Unit from 2021 to 2022</v>
      </c>
      <c r="C33" s="48"/>
      <c r="D33" s="48"/>
      <c r="E33" s="48"/>
    </row>
    <row r="34" spans="2:8" ht="30" x14ac:dyDescent="0.25">
      <c r="B34" s="52" t="s">
        <v>4</v>
      </c>
      <c r="C34" s="53" t="str">
        <f>C9&amp;" Allowed /Unit"</f>
        <v>2022 Allowed /Unit</v>
      </c>
      <c r="D34" s="53" t="str">
        <f>K9&amp;" Allowed /Unit"</f>
        <v>2021 Allowed /Unit</v>
      </c>
      <c r="E34" s="54" t="str">
        <f>C9&amp;" / "&amp;K9&amp;" Allowed /Unit"</f>
        <v>2022 / 2021 Allowed /Unit</v>
      </c>
      <c r="F34" s="33"/>
      <c r="G34" s="33"/>
    </row>
    <row r="35" spans="2:8" x14ac:dyDescent="0.25">
      <c r="B35" s="34" t="s">
        <v>37</v>
      </c>
      <c r="C35" s="51" t="str">
        <f>IF(VALUE(G19)=0,"",D19/G19)</f>
        <v/>
      </c>
      <c r="D35" s="51" t="str">
        <f>IF(VALUE(O19)=0,"",L19/O19)</f>
        <v/>
      </c>
      <c r="E35" s="58" t="str">
        <f>IF(OR(C35="",D35=""),"",C35/D35-1)</f>
        <v/>
      </c>
      <c r="F35" s="50"/>
      <c r="G35" s="50"/>
    </row>
    <row r="36" spans="2:8" x14ac:dyDescent="0.25">
      <c r="B36" s="34" t="s">
        <v>5</v>
      </c>
      <c r="C36" s="51" t="str">
        <f t="shared" ref="C36:C45" si="8">IF(VALUE(G20)=0,"",D20/G20)</f>
        <v/>
      </c>
      <c r="D36" s="51" t="str">
        <f t="shared" ref="D36:D45" si="9">IF(VALUE(O20)=0,"",L20/O20)</f>
        <v/>
      </c>
      <c r="E36" s="58" t="str">
        <f t="shared" ref="E36:E45" si="10">IF(OR(C36="",D36=""),"",C36/D36-1)</f>
        <v/>
      </c>
      <c r="F36" s="50"/>
      <c r="G36" s="50"/>
    </row>
    <row r="37" spans="2:8" x14ac:dyDescent="0.25">
      <c r="B37" s="34">
        <v>97151</v>
      </c>
      <c r="C37" s="51" t="str">
        <f t="shared" si="8"/>
        <v/>
      </c>
      <c r="D37" s="51" t="str">
        <f t="shared" si="9"/>
        <v/>
      </c>
      <c r="E37" s="58" t="str">
        <f t="shared" si="10"/>
        <v/>
      </c>
      <c r="F37" s="50"/>
      <c r="G37" s="50"/>
    </row>
    <row r="38" spans="2:8" x14ac:dyDescent="0.25">
      <c r="B38" s="34">
        <v>97152</v>
      </c>
      <c r="C38" s="51" t="str">
        <f t="shared" si="8"/>
        <v/>
      </c>
      <c r="D38" s="51" t="str">
        <f t="shared" si="9"/>
        <v/>
      </c>
      <c r="E38" s="58" t="str">
        <f t="shared" si="10"/>
        <v/>
      </c>
      <c r="F38" s="50"/>
      <c r="G38" s="50"/>
    </row>
    <row r="39" spans="2:8" x14ac:dyDescent="0.25">
      <c r="B39" s="34">
        <v>97153</v>
      </c>
      <c r="C39" s="51" t="str">
        <f t="shared" si="8"/>
        <v/>
      </c>
      <c r="D39" s="51" t="str">
        <f t="shared" si="9"/>
        <v/>
      </c>
      <c r="E39" s="58" t="str">
        <f t="shared" si="10"/>
        <v/>
      </c>
      <c r="F39" s="50"/>
      <c r="G39" s="50"/>
    </row>
    <row r="40" spans="2:8" x14ac:dyDescent="0.25">
      <c r="B40" s="34">
        <v>97154</v>
      </c>
      <c r="C40" s="51" t="str">
        <f t="shared" si="8"/>
        <v/>
      </c>
      <c r="D40" s="51" t="str">
        <f t="shared" si="9"/>
        <v/>
      </c>
      <c r="E40" s="58" t="str">
        <f t="shared" si="10"/>
        <v/>
      </c>
      <c r="F40" s="50"/>
      <c r="G40" s="50"/>
    </row>
    <row r="41" spans="2:8" x14ac:dyDescent="0.25">
      <c r="B41" s="34">
        <v>97155</v>
      </c>
      <c r="C41" s="51" t="str">
        <f t="shared" si="8"/>
        <v/>
      </c>
      <c r="D41" s="51" t="str">
        <f t="shared" si="9"/>
        <v/>
      </c>
      <c r="E41" s="58" t="str">
        <f t="shared" si="10"/>
        <v/>
      </c>
      <c r="F41" s="50"/>
      <c r="G41" s="50"/>
    </row>
    <row r="42" spans="2:8" x14ac:dyDescent="0.25">
      <c r="B42" s="34">
        <v>97156</v>
      </c>
      <c r="C42" s="51" t="str">
        <f t="shared" si="8"/>
        <v/>
      </c>
      <c r="D42" s="51" t="str">
        <f t="shared" si="9"/>
        <v/>
      </c>
      <c r="E42" s="58" t="str">
        <f t="shared" si="10"/>
        <v/>
      </c>
      <c r="F42" s="50"/>
      <c r="G42" s="50"/>
    </row>
    <row r="43" spans="2:8" x14ac:dyDescent="0.25">
      <c r="B43" s="34">
        <v>97157</v>
      </c>
      <c r="C43" s="51" t="str">
        <f t="shared" si="8"/>
        <v/>
      </c>
      <c r="D43" s="51" t="str">
        <f t="shared" si="9"/>
        <v/>
      </c>
      <c r="E43" s="58" t="str">
        <f t="shared" si="10"/>
        <v/>
      </c>
      <c r="F43" s="50"/>
      <c r="G43" s="50"/>
    </row>
    <row r="44" spans="2:8" x14ac:dyDescent="0.25">
      <c r="B44" s="34">
        <v>97158</v>
      </c>
      <c r="C44" s="51" t="str">
        <f t="shared" si="8"/>
        <v/>
      </c>
      <c r="D44" s="51" t="str">
        <f t="shared" si="9"/>
        <v/>
      </c>
      <c r="E44" s="58" t="str">
        <f t="shared" si="10"/>
        <v/>
      </c>
      <c r="F44" s="50"/>
      <c r="G44" s="50"/>
    </row>
    <row r="45" spans="2:8" x14ac:dyDescent="0.25">
      <c r="B45" s="55" t="s">
        <v>10</v>
      </c>
      <c r="C45" s="56" t="str">
        <f t="shared" si="8"/>
        <v/>
      </c>
      <c r="D45" s="57" t="str">
        <f t="shared" si="9"/>
        <v/>
      </c>
      <c r="E45" s="59" t="str">
        <f t="shared" si="10"/>
        <v/>
      </c>
      <c r="F45" s="37"/>
      <c r="G45" s="37"/>
    </row>
    <row r="47" spans="2:8" x14ac:dyDescent="0.25">
      <c r="B47" s="48" t="s">
        <v>38</v>
      </c>
      <c r="C47" s="49"/>
      <c r="D47" s="49"/>
      <c r="E47" s="49"/>
      <c r="F47" s="49"/>
      <c r="G47" s="49"/>
      <c r="H47" s="49"/>
    </row>
    <row r="48" spans="2:8" x14ac:dyDescent="0.25">
      <c r="B48" s="45"/>
      <c r="C48" s="25"/>
      <c r="D48" s="25"/>
      <c r="E48" s="25"/>
      <c r="F48" s="25"/>
      <c r="G48" s="25"/>
      <c r="H48" s="26"/>
    </row>
    <row r="49" spans="2:8" x14ac:dyDescent="0.25">
      <c r="B49" s="81"/>
      <c r="C49" s="82"/>
      <c r="D49" s="82"/>
      <c r="E49" s="82"/>
      <c r="F49" s="82"/>
      <c r="G49" s="82"/>
      <c r="H49" s="83"/>
    </row>
    <row r="50" spans="2:8" x14ac:dyDescent="0.25">
      <c r="B50" s="84"/>
      <c r="C50" s="85"/>
      <c r="D50" s="85"/>
      <c r="E50" s="85"/>
      <c r="F50" s="85"/>
      <c r="G50" s="85"/>
      <c r="H50" s="86"/>
    </row>
    <row r="51" spans="2:8" x14ac:dyDescent="0.25">
      <c r="B51" s="84"/>
      <c r="C51" s="85"/>
      <c r="D51" s="85"/>
      <c r="E51" s="85"/>
      <c r="F51" s="85"/>
      <c r="G51" s="85"/>
      <c r="H51" s="86"/>
    </row>
    <row r="52" spans="2:8" x14ac:dyDescent="0.25">
      <c r="B52" s="84"/>
      <c r="C52" s="85"/>
      <c r="D52" s="85"/>
      <c r="E52" s="85"/>
      <c r="F52" s="85"/>
      <c r="G52" s="85"/>
      <c r="H52" s="86"/>
    </row>
    <row r="53" spans="2:8" x14ac:dyDescent="0.25">
      <c r="B53" s="84"/>
      <c r="C53" s="85"/>
      <c r="D53" s="85"/>
      <c r="E53" s="85"/>
      <c r="F53" s="85"/>
      <c r="G53" s="85"/>
      <c r="H53" s="86"/>
    </row>
    <row r="54" spans="2:8" x14ac:dyDescent="0.25">
      <c r="B54" s="84"/>
      <c r="C54" s="85"/>
      <c r="D54" s="85"/>
      <c r="E54" s="85"/>
      <c r="F54" s="85"/>
      <c r="G54" s="85"/>
      <c r="H54" s="86"/>
    </row>
    <row r="55" spans="2:8" x14ac:dyDescent="0.25">
      <c r="B55" s="84"/>
      <c r="C55" s="85"/>
      <c r="D55" s="85"/>
      <c r="E55" s="85"/>
      <c r="F55" s="85"/>
      <c r="G55" s="85"/>
      <c r="H55" s="86"/>
    </row>
    <row r="56" spans="2:8" x14ac:dyDescent="0.25">
      <c r="B56" s="84"/>
      <c r="C56" s="85"/>
      <c r="D56" s="85"/>
      <c r="E56" s="85"/>
      <c r="F56" s="85"/>
      <c r="G56" s="85"/>
      <c r="H56" s="86"/>
    </row>
    <row r="57" spans="2:8" x14ac:dyDescent="0.25">
      <c r="B57" s="84"/>
      <c r="C57" s="85"/>
      <c r="D57" s="85"/>
      <c r="E57" s="85"/>
      <c r="F57" s="85"/>
      <c r="G57" s="85"/>
      <c r="H57" s="86"/>
    </row>
    <row r="58" spans="2:8" x14ac:dyDescent="0.25">
      <c r="B58" s="87"/>
      <c r="C58" s="88"/>
      <c r="D58" s="88"/>
      <c r="E58" s="88"/>
      <c r="F58" s="88"/>
      <c r="G58" s="88"/>
      <c r="H58" s="89"/>
    </row>
    <row r="60" spans="2:8" x14ac:dyDescent="0.25">
      <c r="B60" s="48" t="s">
        <v>39</v>
      </c>
      <c r="C60" s="49"/>
      <c r="D60" s="49"/>
      <c r="E60" s="49"/>
      <c r="F60" s="49"/>
      <c r="G60" s="49"/>
      <c r="H60" s="49"/>
    </row>
    <row r="61" spans="2:8" x14ac:dyDescent="0.25">
      <c r="B61" s="45"/>
      <c r="C61" s="25"/>
      <c r="D61" s="25"/>
      <c r="E61" s="25"/>
      <c r="F61" s="25"/>
      <c r="G61" s="25"/>
      <c r="H61" s="26"/>
    </row>
    <row r="62" spans="2:8" x14ac:dyDescent="0.25">
      <c r="B62" s="81"/>
      <c r="C62" s="82"/>
      <c r="D62" s="82"/>
      <c r="E62" s="82"/>
      <c r="F62" s="82"/>
      <c r="G62" s="82"/>
      <c r="H62" s="83"/>
    </row>
    <row r="63" spans="2:8" x14ac:dyDescent="0.25">
      <c r="B63" s="84"/>
      <c r="C63" s="85"/>
      <c r="D63" s="85"/>
      <c r="E63" s="85"/>
      <c r="F63" s="85"/>
      <c r="G63" s="85"/>
      <c r="H63" s="86"/>
    </row>
    <row r="64" spans="2:8" x14ac:dyDescent="0.25">
      <c r="B64" s="84"/>
      <c r="C64" s="85"/>
      <c r="D64" s="85"/>
      <c r="E64" s="85"/>
      <c r="F64" s="85"/>
      <c r="G64" s="85"/>
      <c r="H64" s="86"/>
    </row>
    <row r="65" spans="2:8" x14ac:dyDescent="0.25">
      <c r="B65" s="84"/>
      <c r="C65" s="85"/>
      <c r="D65" s="85"/>
      <c r="E65" s="85"/>
      <c r="F65" s="85"/>
      <c r="G65" s="85"/>
      <c r="H65" s="86"/>
    </row>
    <row r="66" spans="2:8" x14ac:dyDescent="0.25">
      <c r="B66" s="84"/>
      <c r="C66" s="85"/>
      <c r="D66" s="85"/>
      <c r="E66" s="85"/>
      <c r="F66" s="85"/>
      <c r="G66" s="85"/>
      <c r="H66" s="86"/>
    </row>
    <row r="67" spans="2:8" x14ac:dyDescent="0.25">
      <c r="B67" s="84"/>
      <c r="C67" s="85"/>
      <c r="D67" s="85"/>
      <c r="E67" s="85"/>
      <c r="F67" s="85"/>
      <c r="G67" s="85"/>
      <c r="H67" s="86"/>
    </row>
    <row r="68" spans="2:8" x14ac:dyDescent="0.25">
      <c r="B68" s="84"/>
      <c r="C68" s="85"/>
      <c r="D68" s="85"/>
      <c r="E68" s="85"/>
      <c r="F68" s="85"/>
      <c r="G68" s="85"/>
      <c r="H68" s="86"/>
    </row>
    <row r="69" spans="2:8" x14ac:dyDescent="0.25">
      <c r="B69" s="84"/>
      <c r="C69" s="85"/>
      <c r="D69" s="85"/>
      <c r="E69" s="85"/>
      <c r="F69" s="85"/>
      <c r="G69" s="85"/>
      <c r="H69" s="86"/>
    </row>
    <row r="70" spans="2:8" x14ac:dyDescent="0.25">
      <c r="B70" s="84"/>
      <c r="C70" s="85"/>
      <c r="D70" s="85"/>
      <c r="E70" s="85"/>
      <c r="F70" s="85"/>
      <c r="G70" s="85"/>
      <c r="H70" s="86"/>
    </row>
    <row r="71" spans="2:8" x14ac:dyDescent="0.25">
      <c r="B71" s="87"/>
      <c r="C71" s="88"/>
      <c r="D71" s="88"/>
      <c r="E71" s="88"/>
      <c r="F71" s="88"/>
      <c r="G71" s="88"/>
      <c r="H71" s="89"/>
    </row>
    <row r="73" spans="2:8" x14ac:dyDescent="0.25">
      <c r="B73" s="48" t="s">
        <v>40</v>
      </c>
      <c r="C73" s="49"/>
      <c r="D73" s="49"/>
      <c r="E73" s="49"/>
      <c r="F73" s="49"/>
      <c r="G73" s="49"/>
      <c r="H73" s="49"/>
    </row>
    <row r="74" spans="2:8" x14ac:dyDescent="0.25">
      <c r="B74" s="45"/>
      <c r="C74" s="25"/>
      <c r="D74" s="25"/>
      <c r="E74" s="25"/>
      <c r="F74" s="25"/>
      <c r="G74" s="25"/>
      <c r="H74" s="26"/>
    </row>
    <row r="75" spans="2:8" x14ac:dyDescent="0.25">
      <c r="B75" s="81"/>
      <c r="C75" s="82"/>
      <c r="D75" s="82"/>
      <c r="E75" s="82"/>
      <c r="F75" s="82"/>
      <c r="G75" s="82"/>
      <c r="H75" s="83"/>
    </row>
    <row r="76" spans="2:8" x14ac:dyDescent="0.25">
      <c r="B76" s="84"/>
      <c r="C76" s="85"/>
      <c r="D76" s="85"/>
      <c r="E76" s="85"/>
      <c r="F76" s="85"/>
      <c r="G76" s="85"/>
      <c r="H76" s="86"/>
    </row>
    <row r="77" spans="2:8" x14ac:dyDescent="0.25">
      <c r="B77" s="84"/>
      <c r="C77" s="85"/>
      <c r="D77" s="85"/>
      <c r="E77" s="85"/>
      <c r="F77" s="85"/>
      <c r="G77" s="85"/>
      <c r="H77" s="86"/>
    </row>
    <row r="78" spans="2:8" x14ac:dyDescent="0.25">
      <c r="B78" s="84"/>
      <c r="C78" s="85"/>
      <c r="D78" s="85"/>
      <c r="E78" s="85"/>
      <c r="F78" s="85"/>
      <c r="G78" s="85"/>
      <c r="H78" s="86"/>
    </row>
    <row r="79" spans="2:8" x14ac:dyDescent="0.25">
      <c r="B79" s="84"/>
      <c r="C79" s="85"/>
      <c r="D79" s="85"/>
      <c r="E79" s="85"/>
      <c r="F79" s="85"/>
      <c r="G79" s="85"/>
      <c r="H79" s="86"/>
    </row>
    <row r="80" spans="2:8" x14ac:dyDescent="0.25">
      <c r="B80" s="84"/>
      <c r="C80" s="85"/>
      <c r="D80" s="85"/>
      <c r="E80" s="85"/>
      <c r="F80" s="85"/>
      <c r="G80" s="85"/>
      <c r="H80" s="86"/>
    </row>
    <row r="81" spans="2:8" x14ac:dyDescent="0.25">
      <c r="B81" s="84"/>
      <c r="C81" s="85"/>
      <c r="D81" s="85"/>
      <c r="E81" s="85"/>
      <c r="F81" s="85"/>
      <c r="G81" s="85"/>
      <c r="H81" s="86"/>
    </row>
    <row r="82" spans="2:8" x14ac:dyDescent="0.25">
      <c r="B82" s="84"/>
      <c r="C82" s="85"/>
      <c r="D82" s="85"/>
      <c r="E82" s="85"/>
      <c r="F82" s="85"/>
      <c r="G82" s="85"/>
      <c r="H82" s="86"/>
    </row>
    <row r="83" spans="2:8" x14ac:dyDescent="0.25">
      <c r="B83" s="84"/>
      <c r="C83" s="85"/>
      <c r="D83" s="85"/>
      <c r="E83" s="85"/>
      <c r="F83" s="85"/>
      <c r="G83" s="85"/>
      <c r="H83" s="86"/>
    </row>
    <row r="84" spans="2:8" x14ac:dyDescent="0.25">
      <c r="B84" s="87"/>
      <c r="C84" s="88"/>
      <c r="D84" s="88"/>
      <c r="E84" s="88"/>
      <c r="F84" s="88"/>
      <c r="G84" s="88"/>
      <c r="H84" s="89"/>
    </row>
  </sheetData>
  <protectedRanges>
    <protectedRange sqref="B75" name="Certification"/>
    <protectedRange sqref="B62" name="Description"/>
    <protectedRange sqref="B49:H58" name="Explanation"/>
    <protectedRange sqref="S19:W28" name="Year2 Claims"/>
    <protectedRange sqref="K19:O28" name="Year1 Claims"/>
    <protectedRange sqref="C19:G28" name="Year0 Claims"/>
    <protectedRange sqref="S15:S16" name="Year2 Mems"/>
    <protectedRange sqref="K15:K16" name="Year1 Mems"/>
    <protectedRange sqref="C15:C16" name="Year0 Mems"/>
    <protectedRange sqref="C2:C4" name="Company Info"/>
  </protectedRanges>
  <mergeCells count="3">
    <mergeCell ref="B49:H58"/>
    <mergeCell ref="B62:H71"/>
    <mergeCell ref="B75:H84"/>
  </mergeCells>
  <phoneticPr fontId="15" type="noConversion"/>
  <dataValidations count="1">
    <dataValidation type="list" allowBlank="1" showInputMessage="1" showErrorMessage="1" sqref="C4" xr:uid="{00000000-0002-0000-0400-000000000000}">
      <formula1>$BC$4:$BC$17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Instructions</vt:lpstr>
      <vt:lpstr>Quarterly Report</vt:lpstr>
      <vt:lpstr>Defrayal Request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Jubber</dc:creator>
  <cp:lastModifiedBy>Ryan Jubber</cp:lastModifiedBy>
  <dcterms:created xsi:type="dcterms:W3CDTF">2022-08-02T20:13:44Z</dcterms:created>
  <dcterms:modified xsi:type="dcterms:W3CDTF">2023-04-05T16:10:08Z</dcterms:modified>
</cp:coreProperties>
</file>